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usbls-my.sharepoint.com/personal/rigg_bryan_bls_gov/Documents/Desktop/"/>
    </mc:Choice>
  </mc:AlternateContent>
  <xr:revisionPtr revIDLastSave="8" documentId="13_ncr:1_{C8A64CF8-57F0-4CCB-B05D-A64582F67C5F}" xr6:coauthVersionLast="47" xr6:coauthVersionMax="47" xr10:uidLastSave="{C1F873DE-1837-4288-B4E6-CDACA89EF273}"/>
  <bookViews>
    <workbookView xWindow="-120" yWindow="-120" windowWidth="29040" windowHeight="15840" xr2:uid="{00000000-000D-0000-FFFF-FFFF00000000}"/>
  </bookViews>
  <sheets>
    <sheet name="Table of Contents" sheetId="12" r:id="rId1"/>
    <sheet name="CE" sheetId="16" r:id="rId2"/>
    <sheet name="PCE" sheetId="8" r:id="rId3"/>
    <sheet name="ACS" sheetId="10" r:id="rId4"/>
    <sheet name="MEPS" sheetId="19" r:id="rId5"/>
    <sheet name="NHEA" sheetId="14" r:id="rId6"/>
    <sheet name="PSID" sheetId="15" r:id="rId7"/>
    <sheet name="RECS" sheetId="17" r:id="rId8"/>
    <sheet name="CPS" sheetId="18" r:id="rId9"/>
  </sheets>
  <definedNames>
    <definedName name="_xlnm._FilterDatabase" localSheetId="1" hidden="1">CE!$A$2:$Q$976</definedName>
    <definedName name="DataTable" localSheetId="1">OFFSET(#REF!,0,0, COUNTA(#REF!),12)</definedName>
    <definedName name="DataTable">OFFSET(#REF!,0,0, COUNTA(#REF!),12)</definedName>
    <definedName name="File">OFFSET(#REF!,0,1, COUNTA(#REF!),1)</definedName>
    <definedName name="_xlnm.Print_Area" localSheetId="3">ACS!$A$1:$P$11</definedName>
    <definedName name="_xlnm.Print_Titles" localSheetId="3">ACS!$1:$1</definedName>
    <definedName name="Z_5A90F39C_AD92_4CB8_A5F8_1977A0A62E63_.wvu.PrintArea" localSheetId="3" hidden="1">ACS!$A$1:$M$1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8" l="1"/>
  <c r="D4" i="18"/>
  <c r="B10" i="8"/>
  <c r="B5" i="8" s="1"/>
  <c r="C10" i="8"/>
  <c r="C11" i="8" s="1"/>
  <c r="D9" i="8"/>
  <c r="D71" i="8"/>
  <c r="C53" i="8"/>
  <c r="C54" i="8" s="1"/>
  <c r="B53" i="8"/>
  <c r="B54" i="8" s="1"/>
  <c r="C31" i="8"/>
  <c r="D31" i="8" s="1"/>
  <c r="B31" i="8"/>
  <c r="B32" i="8" s="1"/>
  <c r="E3" i="16"/>
  <c r="E4" i="16"/>
  <c r="E5" i="16"/>
  <c r="E6" i="16"/>
  <c r="E7" i="16"/>
  <c r="E8" i="16"/>
  <c r="E9" i="16"/>
  <c r="E10" i="16"/>
  <c r="E12" i="16"/>
  <c r="E13" i="16"/>
  <c r="E14" i="16"/>
  <c r="E15" i="16"/>
  <c r="E16" i="16"/>
  <c r="E17" i="16"/>
  <c r="E18" i="16"/>
  <c r="E20" i="16"/>
  <c r="E21" i="16"/>
  <c r="E22" i="16"/>
  <c r="E23" i="16"/>
  <c r="E24" i="16"/>
  <c r="E25" i="16"/>
  <c r="E26" i="16"/>
  <c r="E27" i="16"/>
  <c r="E28" i="16"/>
  <c r="E29" i="16"/>
  <c r="E30" i="16"/>
  <c r="E31" i="16"/>
  <c r="E32" i="16"/>
  <c r="E33" i="16"/>
  <c r="E34" i="16"/>
  <c r="E35" i="16"/>
  <c r="E36" i="16"/>
  <c r="E38" i="16"/>
  <c r="E40" i="16"/>
  <c r="E41" i="16"/>
  <c r="E42" i="16"/>
  <c r="E144" i="16"/>
  <c r="E187" i="16"/>
  <c r="E188" i="16"/>
  <c r="E189" i="16"/>
  <c r="E191" i="16"/>
  <c r="E220" i="16"/>
  <c r="E222" i="16"/>
  <c r="E228" i="16"/>
  <c r="E229" i="16"/>
  <c r="E230" i="16"/>
  <c r="E236" i="16"/>
  <c r="E237" i="16"/>
  <c r="E260" i="16"/>
  <c r="E261" i="16"/>
  <c r="E262" i="16"/>
  <c r="E263" i="16"/>
  <c r="E269" i="16"/>
  <c r="E274" i="16"/>
  <c r="E285" i="16"/>
  <c r="E307" i="16"/>
  <c r="E308" i="16"/>
  <c r="E309" i="16"/>
  <c r="E310" i="16"/>
  <c r="E311" i="16"/>
  <c r="E316" i="16"/>
  <c r="E329" i="16"/>
  <c r="E330" i="16"/>
  <c r="E337" i="16"/>
  <c r="E342" i="16"/>
  <c r="E346" i="16"/>
  <c r="E362" i="16"/>
  <c r="E363" i="16"/>
  <c r="E364" i="16"/>
  <c r="E378" i="16"/>
  <c r="E404" i="16"/>
  <c r="E405" i="16"/>
  <c r="E411" i="16"/>
  <c r="E417" i="16"/>
  <c r="E423" i="16"/>
  <c r="E424" i="16"/>
  <c r="E425" i="16"/>
  <c r="E426" i="16"/>
  <c r="E428" i="16"/>
  <c r="E429" i="16"/>
  <c r="E430" i="16"/>
  <c r="E431" i="16"/>
  <c r="E433" i="16"/>
  <c r="E434" i="16"/>
  <c r="E437" i="16"/>
  <c r="E439" i="16"/>
  <c r="E440" i="16"/>
  <c r="E441" i="16"/>
  <c r="E442" i="16"/>
  <c r="E443" i="16"/>
  <c r="E447" i="16"/>
  <c r="E462" i="16"/>
  <c r="E463" i="16"/>
  <c r="E464" i="16"/>
  <c r="E465" i="16"/>
  <c r="E466" i="16"/>
  <c r="E467" i="16"/>
  <c r="E468" i="16"/>
  <c r="E469" i="16"/>
  <c r="E470" i="16"/>
  <c r="E471" i="16"/>
  <c r="E472" i="16"/>
  <c r="E473" i="16"/>
  <c r="E474" i="16"/>
  <c r="E475" i="16"/>
  <c r="E476" i="16"/>
  <c r="E477" i="16"/>
  <c r="E478" i="16"/>
  <c r="E479" i="16"/>
  <c r="E483" i="16"/>
  <c r="E503" i="16"/>
  <c r="E504" i="16"/>
  <c r="E506" i="16"/>
  <c r="E507" i="16"/>
  <c r="E508" i="16"/>
  <c r="E509" i="16"/>
  <c r="E510" i="16"/>
  <c r="E512" i="16"/>
  <c r="E513" i="16"/>
  <c r="E514" i="16"/>
  <c r="E515" i="16"/>
  <c r="E516" i="16"/>
  <c r="E517" i="16"/>
  <c r="E519" i="16"/>
  <c r="E520" i="16"/>
  <c r="E521" i="16"/>
  <c r="E522" i="16"/>
  <c r="E523" i="16"/>
  <c r="E524" i="16"/>
  <c r="E525" i="16"/>
  <c r="E526" i="16"/>
  <c r="E527" i="16"/>
  <c r="E528" i="16"/>
  <c r="E529" i="16"/>
  <c r="E530" i="16"/>
  <c r="E531" i="16"/>
  <c r="E533" i="16"/>
  <c r="E534" i="16"/>
  <c r="E535" i="16"/>
  <c r="E536" i="16"/>
  <c r="E537" i="16"/>
  <c r="E542" i="16"/>
  <c r="E547" i="16"/>
  <c r="E548" i="16"/>
  <c r="E549" i="16"/>
  <c r="E616" i="16"/>
  <c r="E617" i="16"/>
  <c r="E618" i="16"/>
  <c r="E619" i="16"/>
  <c r="E620" i="16"/>
  <c r="E621" i="16"/>
  <c r="E622" i="16"/>
  <c r="E623" i="16"/>
  <c r="E624" i="16"/>
  <c r="E625" i="16"/>
  <c r="E626" i="16"/>
  <c r="E627" i="16"/>
  <c r="E628" i="16"/>
  <c r="E629" i="16"/>
  <c r="E630" i="16"/>
  <c r="E631" i="16"/>
  <c r="E632" i="16"/>
  <c r="E633" i="16"/>
  <c r="E635" i="16"/>
  <c r="E638" i="16"/>
  <c r="E640" i="16"/>
  <c r="E641" i="16"/>
  <c r="E642" i="16"/>
  <c r="E645" i="16"/>
  <c r="E648" i="16"/>
  <c r="E654" i="16"/>
  <c r="E655" i="16"/>
  <c r="E657" i="16"/>
  <c r="E658" i="16"/>
  <c r="E661" i="16"/>
  <c r="E662" i="16"/>
  <c r="E663" i="16"/>
  <c r="E664" i="16"/>
  <c r="E665" i="16"/>
  <c r="E666" i="16"/>
  <c r="E671" i="16"/>
  <c r="E672" i="16"/>
  <c r="E673" i="16"/>
  <c r="E674" i="16"/>
  <c r="E676" i="16"/>
  <c r="E680" i="16"/>
  <c r="E681" i="16"/>
  <c r="E686" i="16"/>
  <c r="E687" i="16"/>
  <c r="E688" i="16"/>
  <c r="E689" i="16"/>
  <c r="E690" i="16"/>
  <c r="E691" i="16"/>
  <c r="E693" i="16"/>
  <c r="E695" i="16"/>
  <c r="E696" i="16"/>
  <c r="E698" i="16"/>
  <c r="E699" i="16"/>
  <c r="E700" i="16"/>
  <c r="E701" i="16"/>
  <c r="E702" i="16"/>
  <c r="E705" i="16"/>
  <c r="E706" i="16"/>
  <c r="E707" i="16"/>
  <c r="E710" i="16"/>
  <c r="E711" i="16"/>
  <c r="E724" i="16"/>
  <c r="E737" i="16"/>
  <c r="E738" i="16"/>
  <c r="E739" i="16"/>
  <c r="E740" i="16"/>
  <c r="E744" i="16"/>
  <c r="E748" i="16"/>
  <c r="E750" i="16"/>
  <c r="E751" i="16"/>
  <c r="E754" i="16"/>
  <c r="E756" i="16"/>
  <c r="E757" i="16"/>
  <c r="E758" i="16"/>
  <c r="E761" i="16"/>
  <c r="E762" i="16"/>
  <c r="E763" i="16"/>
  <c r="E765" i="16"/>
  <c r="E766" i="16"/>
  <c r="E769" i="16"/>
  <c r="E770" i="16"/>
  <c r="E772" i="16"/>
  <c r="E776" i="16"/>
  <c r="E781" i="16"/>
  <c r="E783" i="16"/>
  <c r="E784" i="16"/>
  <c r="E787" i="16"/>
  <c r="E788" i="16"/>
  <c r="E791" i="16"/>
  <c r="E793" i="16"/>
  <c r="E794" i="16"/>
  <c r="E796" i="16"/>
  <c r="E798" i="16"/>
  <c r="E799" i="16"/>
  <c r="E804" i="16"/>
  <c r="E806" i="16"/>
  <c r="E808" i="16"/>
  <c r="E809" i="16"/>
  <c r="E816" i="16"/>
  <c r="E819" i="16"/>
  <c r="E824" i="16"/>
  <c r="E825" i="16"/>
  <c r="E827" i="16"/>
  <c r="E828" i="16"/>
  <c r="E829" i="16"/>
  <c r="E830" i="16"/>
  <c r="E831" i="16"/>
  <c r="E832" i="16"/>
  <c r="E833" i="16"/>
  <c r="E834" i="16"/>
  <c r="E835" i="16"/>
  <c r="E839" i="16"/>
  <c r="E844" i="16"/>
  <c r="E845" i="16"/>
  <c r="E854" i="16"/>
  <c r="E855" i="16"/>
  <c r="E856" i="16"/>
  <c r="E857" i="16"/>
  <c r="E859" i="16"/>
  <c r="E860" i="16"/>
  <c r="E861" i="16"/>
  <c r="E862" i="16"/>
  <c r="E869" i="16"/>
  <c r="E870" i="16"/>
  <c r="E872" i="16"/>
  <c r="E873" i="16"/>
  <c r="E874" i="16"/>
  <c r="E875" i="16"/>
  <c r="E882" i="16"/>
  <c r="E883" i="16"/>
  <c r="E886" i="16"/>
  <c r="E891" i="16"/>
  <c r="E892" i="16"/>
  <c r="E897" i="16"/>
  <c r="E904" i="16"/>
  <c r="E906" i="16"/>
  <c r="E907" i="16"/>
  <c r="E908" i="16"/>
  <c r="E909" i="16"/>
  <c r="E912" i="16"/>
  <c r="E913" i="16"/>
  <c r="E914" i="16"/>
  <c r="E916" i="16"/>
  <c r="E928" i="16"/>
  <c r="E929" i="16"/>
  <c r="E930" i="16"/>
  <c r="E933" i="16"/>
  <c r="E935" i="16"/>
  <c r="E936" i="16"/>
  <c r="E937" i="16"/>
  <c r="E938" i="16"/>
  <c r="E939" i="16"/>
  <c r="E940" i="16"/>
  <c r="E941" i="16"/>
  <c r="E943" i="16"/>
  <c r="E949" i="16"/>
  <c r="E952" i="16"/>
  <c r="E966" i="16"/>
  <c r="E967" i="16"/>
  <c r="E971" i="16"/>
  <c r="E972" i="16"/>
  <c r="E973" i="16"/>
  <c r="E974" i="16"/>
  <c r="E975" i="16"/>
  <c r="E976" i="16"/>
  <c r="D10" i="19"/>
  <c r="D9" i="19"/>
  <c r="D8" i="19"/>
  <c r="D7" i="19"/>
  <c r="D5" i="19"/>
  <c r="D4" i="19"/>
  <c r="D3" i="19"/>
  <c r="J10" i="19"/>
  <c r="G10" i="19"/>
  <c r="J9" i="19"/>
  <c r="J8" i="19"/>
  <c r="J7" i="19"/>
  <c r="G9" i="19"/>
  <c r="G8" i="19"/>
  <c r="G7" i="19"/>
  <c r="J5" i="19"/>
  <c r="J4" i="19"/>
  <c r="J3" i="19"/>
  <c r="G4" i="19"/>
  <c r="G5" i="19"/>
  <c r="G3" i="19"/>
  <c r="G4" i="18"/>
  <c r="G5" i="18"/>
  <c r="G4" i="8"/>
  <c r="G9" i="8"/>
  <c r="G17" i="8"/>
  <c r="G18" i="8"/>
  <c r="G19" i="8"/>
  <c r="G20" i="8"/>
  <c r="G21" i="8"/>
  <c r="G22" i="8"/>
  <c r="G23" i="8"/>
  <c r="G24" i="8"/>
  <c r="G25" i="8"/>
  <c r="G26" i="8"/>
  <c r="G27" i="8"/>
  <c r="G28" i="8"/>
  <c r="G33" i="8"/>
  <c r="G34" i="8"/>
  <c r="G35" i="8"/>
  <c r="G36" i="8"/>
  <c r="G37" i="8"/>
  <c r="G39" i="8"/>
  <c r="G40" i="8"/>
  <c r="G41" i="8"/>
  <c r="G42" i="8"/>
  <c r="G43" i="8"/>
  <c r="G44" i="8"/>
  <c r="G45" i="8"/>
  <c r="G46" i="8"/>
  <c r="G47" i="8"/>
  <c r="G48" i="8"/>
  <c r="G49" i="8"/>
  <c r="G50" i="8"/>
  <c r="G56" i="8"/>
  <c r="G57" i="8"/>
  <c r="G58" i="8"/>
  <c r="G59" i="8"/>
  <c r="G60" i="8"/>
  <c r="G61" i="8"/>
  <c r="G62" i="8"/>
  <c r="G63" i="8"/>
  <c r="G64" i="8"/>
  <c r="G65" i="8"/>
  <c r="G66" i="8"/>
  <c r="G67" i="8"/>
  <c r="G68" i="8"/>
  <c r="G69" i="8"/>
  <c r="G70" i="8"/>
  <c r="G71" i="8"/>
  <c r="G12" i="8"/>
  <c r="G13" i="8"/>
  <c r="G14" i="8"/>
  <c r="G15" i="8"/>
  <c r="F10" i="8"/>
  <c r="E10" i="8"/>
  <c r="E11" i="8" s="1"/>
  <c r="F31" i="8"/>
  <c r="F32" i="8" s="1"/>
  <c r="E31" i="8"/>
  <c r="E32" i="8" s="1"/>
  <c r="F53" i="8"/>
  <c r="E53" i="8"/>
  <c r="E54" i="8" s="1"/>
  <c r="D6" i="10"/>
  <c r="D8" i="10"/>
  <c r="D9" i="10"/>
  <c r="D10" i="10"/>
  <c r="D11" i="10"/>
  <c r="D12" i="10"/>
  <c r="D13" i="10"/>
  <c r="D5" i="10"/>
  <c r="H9" i="16"/>
  <c r="H10" i="16"/>
  <c r="F7" i="16"/>
  <c r="G7" i="16"/>
  <c r="H7" i="16"/>
  <c r="H4" i="16"/>
  <c r="H5" i="16"/>
  <c r="H6" i="16"/>
  <c r="H12" i="16"/>
  <c r="H13" i="16"/>
  <c r="H14" i="16"/>
  <c r="H15" i="16"/>
  <c r="H16" i="16"/>
  <c r="H17" i="16"/>
  <c r="H18" i="16"/>
  <c r="H20" i="16"/>
  <c r="H21" i="16"/>
  <c r="H22" i="16"/>
  <c r="H23" i="16"/>
  <c r="H24" i="16"/>
  <c r="H25" i="16"/>
  <c r="H26" i="16"/>
  <c r="H27" i="16"/>
  <c r="H28" i="16"/>
  <c r="H29" i="16"/>
  <c r="H30" i="16"/>
  <c r="H31" i="16"/>
  <c r="H32" i="16"/>
  <c r="H33" i="16"/>
  <c r="H34" i="16"/>
  <c r="H35" i="16"/>
  <c r="H36" i="16"/>
  <c r="H38" i="16"/>
  <c r="H40" i="16"/>
  <c r="H41" i="16"/>
  <c r="H42" i="16"/>
  <c r="H144" i="16"/>
  <c r="H189" i="16"/>
  <c r="H228" i="16"/>
  <c r="H229" i="16"/>
  <c r="H230" i="16"/>
  <c r="H236" i="16"/>
  <c r="H260" i="16"/>
  <c r="H261" i="16"/>
  <c r="H262" i="16"/>
  <c r="H263" i="16"/>
  <c r="H269" i="16"/>
  <c r="H274" i="16"/>
  <c r="H285" i="16"/>
  <c r="H307" i="16"/>
  <c r="H308" i="16"/>
  <c r="H309" i="16"/>
  <c r="H310" i="16"/>
  <c r="H311" i="16"/>
  <c r="H316" i="16"/>
  <c r="H329" i="16"/>
  <c r="H330" i="16"/>
  <c r="H337" i="16"/>
  <c r="H342" i="16"/>
  <c r="H346" i="16"/>
  <c r="H363" i="16"/>
  <c r="H364" i="16"/>
  <c r="H378" i="16"/>
  <c r="H404" i="16"/>
  <c r="H405" i="16"/>
  <c r="H411" i="16"/>
  <c r="H417" i="16"/>
  <c r="H423" i="16"/>
  <c r="H424" i="16"/>
  <c r="H425" i="16"/>
  <c r="H426" i="16"/>
  <c r="H428" i="16"/>
  <c r="H429" i="16"/>
  <c r="H430" i="16"/>
  <c r="H431" i="16"/>
  <c r="H433" i="16"/>
  <c r="H434" i="16"/>
  <c r="H437" i="16"/>
  <c r="H439" i="16"/>
  <c r="H440" i="16"/>
  <c r="H441" i="16"/>
  <c r="H442" i="16"/>
  <c r="H443" i="16"/>
  <c r="H447" i="16"/>
  <c r="H462" i="16"/>
  <c r="H463" i="16"/>
  <c r="H464" i="16"/>
  <c r="H465" i="16"/>
  <c r="H466" i="16"/>
  <c r="H467" i="16"/>
  <c r="H468" i="16"/>
  <c r="H469" i="16"/>
  <c r="H470" i="16"/>
  <c r="H471" i="16"/>
  <c r="H472" i="16"/>
  <c r="H473" i="16"/>
  <c r="H474" i="16"/>
  <c r="H475" i="16"/>
  <c r="H476" i="16"/>
  <c r="H477" i="16"/>
  <c r="H478" i="16"/>
  <c r="H479" i="16"/>
  <c r="H483" i="16"/>
  <c r="H503" i="16"/>
  <c r="H504" i="16"/>
  <c r="H506" i="16"/>
  <c r="H507" i="16"/>
  <c r="H508" i="16"/>
  <c r="H509" i="16"/>
  <c r="H510" i="16"/>
  <c r="H512" i="16"/>
  <c r="H513" i="16"/>
  <c r="H514" i="16"/>
  <c r="H515" i="16"/>
  <c r="H516" i="16"/>
  <c r="H517" i="16"/>
  <c r="H519" i="16"/>
  <c r="H520" i="16"/>
  <c r="H521" i="16"/>
  <c r="H522" i="16"/>
  <c r="H523" i="16"/>
  <c r="H524" i="16"/>
  <c r="H525" i="16"/>
  <c r="H526" i="16"/>
  <c r="H527" i="16"/>
  <c r="H528" i="16"/>
  <c r="H529" i="16"/>
  <c r="H530" i="16"/>
  <c r="H532" i="16"/>
  <c r="H533" i="16"/>
  <c r="H534" i="16"/>
  <c r="H535" i="16"/>
  <c r="H536" i="16"/>
  <c r="H537" i="16"/>
  <c r="H542" i="16"/>
  <c r="H547" i="16"/>
  <c r="H548" i="16"/>
  <c r="H549" i="16"/>
  <c r="H550" i="16"/>
  <c r="H551" i="16"/>
  <c r="H552" i="16"/>
  <c r="H553" i="16"/>
  <c r="H554" i="16"/>
  <c r="H555" i="16"/>
  <c r="H556" i="16"/>
  <c r="H557" i="16"/>
  <c r="H558" i="16"/>
  <c r="H559" i="16"/>
  <c r="H562" i="16"/>
  <c r="H563" i="16"/>
  <c r="H564" i="16"/>
  <c r="H565" i="16"/>
  <c r="H566" i="16"/>
  <c r="H567" i="16"/>
  <c r="H568" i="16"/>
  <c r="H569" i="16"/>
  <c r="H570" i="16"/>
  <c r="H571" i="16"/>
  <c r="H574" i="16"/>
  <c r="H576" i="16"/>
  <c r="H577" i="16"/>
  <c r="H578" i="16"/>
  <c r="H579" i="16"/>
  <c r="H580" i="16"/>
  <c r="H581" i="16"/>
  <c r="H582" i="16"/>
  <c r="H583" i="16"/>
  <c r="H584" i="16"/>
  <c r="H586" i="16"/>
  <c r="H587" i="16"/>
  <c r="H588" i="16"/>
  <c r="H589" i="16"/>
  <c r="H590" i="16"/>
  <c r="H591" i="16"/>
  <c r="H592" i="16"/>
  <c r="H593" i="16"/>
  <c r="H594" i="16"/>
  <c r="H595" i="16"/>
  <c r="H596" i="16"/>
  <c r="H597" i="16"/>
  <c r="H599" i="16"/>
  <c r="H600" i="16"/>
  <c r="H601" i="16"/>
  <c r="H602" i="16"/>
  <c r="H603" i="16"/>
  <c r="H604" i="16"/>
  <c r="H605" i="16"/>
  <c r="H606" i="16"/>
  <c r="H607" i="16"/>
  <c r="H608" i="16"/>
  <c r="H609" i="16"/>
  <c r="H610" i="16"/>
  <c r="H611" i="16"/>
  <c r="H612" i="16"/>
  <c r="H613" i="16"/>
  <c r="H614" i="16"/>
  <c r="H615" i="16"/>
  <c r="H616" i="16"/>
  <c r="H617" i="16"/>
  <c r="H618" i="16"/>
  <c r="H619" i="16"/>
  <c r="H620" i="16"/>
  <c r="H621" i="16"/>
  <c r="H622" i="16"/>
  <c r="H623" i="16"/>
  <c r="H624" i="16"/>
  <c r="H626" i="16"/>
  <c r="H627" i="16"/>
  <c r="H628" i="16"/>
  <c r="H629" i="16"/>
  <c r="H630" i="16"/>
  <c r="H632" i="16"/>
  <c r="H633" i="16"/>
  <c r="H640" i="16"/>
  <c r="H641" i="16"/>
  <c r="H642" i="16"/>
  <c r="H645" i="16"/>
  <c r="H648" i="16"/>
  <c r="H654" i="16"/>
  <c r="H655" i="16"/>
  <c r="H657" i="16"/>
  <c r="H658" i="16"/>
  <c r="H661" i="16"/>
  <c r="H662" i="16"/>
  <c r="H663" i="16"/>
  <c r="H664" i="16"/>
  <c r="H665" i="16"/>
  <c r="H666" i="16"/>
  <c r="H671" i="16"/>
  <c r="H672" i="16"/>
  <c r="H673" i="16"/>
  <c r="H674" i="16"/>
  <c r="H676" i="16"/>
  <c r="H680" i="16"/>
  <c r="H681" i="16"/>
  <c r="H686" i="16"/>
  <c r="H687" i="16"/>
  <c r="H688" i="16"/>
  <c r="H689" i="16"/>
  <c r="H690" i="16"/>
  <c r="H691" i="16"/>
  <c r="H693" i="16"/>
  <c r="H695" i="16"/>
  <c r="H696" i="16"/>
  <c r="H698" i="16"/>
  <c r="H699" i="16"/>
  <c r="H700" i="16"/>
  <c r="H701" i="16"/>
  <c r="H702" i="16"/>
  <c r="H705" i="16"/>
  <c r="H706" i="16"/>
  <c r="H707" i="16"/>
  <c r="H710" i="16"/>
  <c r="H711" i="16"/>
  <c r="H724" i="16"/>
  <c r="H737" i="16"/>
  <c r="H738" i="16"/>
  <c r="H739" i="16"/>
  <c r="H740" i="16"/>
  <c r="H744" i="16"/>
  <c r="H748" i="16"/>
  <c r="H750" i="16"/>
  <c r="H751" i="16"/>
  <c r="H754" i="16"/>
  <c r="H756" i="16"/>
  <c r="H757" i="16"/>
  <c r="H758" i="16"/>
  <c r="H760" i="16"/>
  <c r="H761" i="16"/>
  <c r="H762" i="16"/>
  <c r="H763" i="16"/>
  <c r="H765" i="16"/>
  <c r="H766" i="16"/>
  <c r="H769" i="16"/>
  <c r="H770" i="16"/>
  <c r="H772" i="16"/>
  <c r="H776" i="16"/>
  <c r="H781" i="16"/>
  <c r="H783" i="16"/>
  <c r="H784" i="16"/>
  <c r="H787" i="16"/>
  <c r="H788" i="16"/>
  <c r="H791" i="16"/>
  <c r="H793" i="16"/>
  <c r="H794" i="16"/>
  <c r="H796" i="16"/>
  <c r="H798" i="16"/>
  <c r="H799" i="16"/>
  <c r="H804" i="16"/>
  <c r="H806" i="16"/>
  <c r="H808" i="16"/>
  <c r="H809" i="16"/>
  <c r="H816" i="16"/>
  <c r="H819" i="16"/>
  <c r="H824" i="16"/>
  <c r="H825" i="16"/>
  <c r="H827" i="16"/>
  <c r="H828" i="16"/>
  <c r="H829" i="16"/>
  <c r="H830" i="16"/>
  <c r="H831" i="16"/>
  <c r="H832" i="16"/>
  <c r="H833" i="16"/>
  <c r="H834" i="16"/>
  <c r="H835" i="16"/>
  <c r="H839" i="16"/>
  <c r="H844" i="16"/>
  <c r="H845" i="16"/>
  <c r="H853" i="16"/>
  <c r="H854" i="16"/>
  <c r="H855" i="16"/>
  <c r="H856" i="16"/>
  <c r="H857" i="16"/>
  <c r="H859" i="16"/>
  <c r="H860" i="16"/>
  <c r="H861" i="16"/>
  <c r="H862" i="16"/>
  <c r="H869" i="16"/>
  <c r="H870" i="16"/>
  <c r="H872" i="16"/>
  <c r="H874" i="16"/>
  <c r="H875" i="16"/>
  <c r="H882" i="16"/>
  <c r="H883" i="16"/>
  <c r="H886" i="16"/>
  <c r="H891" i="16"/>
  <c r="H892" i="16"/>
  <c r="H897" i="16"/>
  <c r="H904" i="16"/>
  <c r="H906" i="16"/>
  <c r="H907" i="16"/>
  <c r="H908" i="16"/>
  <c r="H909" i="16"/>
  <c r="H912" i="16"/>
  <c r="H913" i="16"/>
  <c r="H914" i="16"/>
  <c r="H916" i="16"/>
  <c r="H928" i="16"/>
  <c r="H929" i="16"/>
  <c r="H930" i="16"/>
  <c r="H933" i="16"/>
  <c r="H935" i="16"/>
  <c r="H936" i="16"/>
  <c r="H937" i="16"/>
  <c r="H938" i="16"/>
  <c r="H939" i="16"/>
  <c r="H940" i="16"/>
  <c r="H941" i="16"/>
  <c r="H943" i="16"/>
  <c r="H949" i="16"/>
  <c r="H952" i="16"/>
  <c r="H966" i="16"/>
  <c r="H967" i="16"/>
  <c r="H971" i="16"/>
  <c r="H972" i="16"/>
  <c r="H973" i="16"/>
  <c r="H974" i="16"/>
  <c r="H975" i="16"/>
  <c r="H976" i="16"/>
  <c r="H3" i="16"/>
  <c r="AK10" i="19"/>
  <c r="AH10" i="19"/>
  <c r="AE10" i="19"/>
  <c r="AB10" i="19"/>
  <c r="Y10" i="19"/>
  <c r="V10" i="19"/>
  <c r="S10" i="19"/>
  <c r="P10" i="19"/>
  <c r="M10" i="19"/>
  <c r="AK9" i="19"/>
  <c r="AH9" i="19"/>
  <c r="AE9" i="19"/>
  <c r="AB9" i="19"/>
  <c r="Y9" i="19"/>
  <c r="V9" i="19"/>
  <c r="S9" i="19"/>
  <c r="P9" i="19"/>
  <c r="M9" i="19"/>
  <c r="AK8" i="19"/>
  <c r="AH8" i="19"/>
  <c r="AE8" i="19"/>
  <c r="AB8" i="19"/>
  <c r="Y8" i="19"/>
  <c r="V8" i="19"/>
  <c r="S8" i="19"/>
  <c r="P8" i="19"/>
  <c r="M8" i="19"/>
  <c r="AK7" i="19"/>
  <c r="AH7" i="19"/>
  <c r="AE7" i="19"/>
  <c r="AB7" i="19"/>
  <c r="Y7" i="19"/>
  <c r="V7" i="19"/>
  <c r="S7" i="19"/>
  <c r="P7" i="19"/>
  <c r="M7" i="19"/>
  <c r="AK5" i="19"/>
  <c r="AH5" i="19"/>
  <c r="AE5" i="19"/>
  <c r="AB5" i="19"/>
  <c r="Y5" i="19"/>
  <c r="V5" i="19"/>
  <c r="S5" i="19"/>
  <c r="P5" i="19"/>
  <c r="M5" i="19"/>
  <c r="AK4" i="19"/>
  <c r="AH4" i="19"/>
  <c r="AE4" i="19"/>
  <c r="AB4" i="19"/>
  <c r="Y4" i="19"/>
  <c r="V4" i="19"/>
  <c r="S4" i="19"/>
  <c r="P4" i="19"/>
  <c r="M4" i="19"/>
  <c r="AK3" i="19"/>
  <c r="AH3" i="19"/>
  <c r="AE3" i="19"/>
  <c r="AB3" i="19"/>
  <c r="Y3" i="19"/>
  <c r="V3" i="19"/>
  <c r="S3" i="19"/>
  <c r="P3" i="19"/>
  <c r="M3" i="19"/>
  <c r="AE5" i="18"/>
  <c r="AE4" i="18"/>
  <c r="AB5" i="18"/>
  <c r="AB4" i="18"/>
  <c r="Y5" i="18"/>
  <c r="Y4" i="18"/>
  <c r="V5" i="18"/>
  <c r="V4" i="18"/>
  <c r="S5" i="18"/>
  <c r="S4" i="18"/>
  <c r="P5" i="18"/>
  <c r="P4" i="18"/>
  <c r="M5" i="18"/>
  <c r="M4" i="18"/>
  <c r="J5" i="18"/>
  <c r="J4" i="18"/>
  <c r="K3" i="16"/>
  <c r="N3" i="16"/>
  <c r="Q3" i="16"/>
  <c r="K4" i="16"/>
  <c r="N4" i="16"/>
  <c r="Q4" i="16"/>
  <c r="K5" i="16"/>
  <c r="N5" i="16"/>
  <c r="Q5" i="16"/>
  <c r="K6" i="16"/>
  <c r="N6" i="16"/>
  <c r="Q6" i="16"/>
  <c r="K7" i="16"/>
  <c r="N7" i="16"/>
  <c r="Q7" i="16"/>
  <c r="K9" i="16"/>
  <c r="N9" i="16"/>
  <c r="Q9" i="16"/>
  <c r="K10" i="16"/>
  <c r="N10" i="16"/>
  <c r="Q10" i="16"/>
  <c r="K12" i="16"/>
  <c r="N12" i="16"/>
  <c r="Q12" i="16"/>
  <c r="K13" i="16"/>
  <c r="N13" i="16"/>
  <c r="Q13" i="16"/>
  <c r="K14" i="16"/>
  <c r="N14" i="16"/>
  <c r="Q14" i="16"/>
  <c r="K15" i="16"/>
  <c r="N15" i="16"/>
  <c r="Q15" i="16"/>
  <c r="K16" i="16"/>
  <c r="N16" i="16"/>
  <c r="Q16" i="16"/>
  <c r="K17" i="16"/>
  <c r="N17" i="16"/>
  <c r="Q17" i="16"/>
  <c r="K18" i="16"/>
  <c r="N18" i="16"/>
  <c r="Q18" i="16"/>
  <c r="K20" i="16"/>
  <c r="N20" i="16"/>
  <c r="Q20" i="16"/>
  <c r="K21" i="16"/>
  <c r="N21" i="16"/>
  <c r="Q21" i="16"/>
  <c r="K22" i="16"/>
  <c r="N22" i="16"/>
  <c r="Q22" i="16"/>
  <c r="K23" i="16"/>
  <c r="N23" i="16"/>
  <c r="Q23" i="16"/>
  <c r="K24" i="16"/>
  <c r="N24" i="16"/>
  <c r="Q24" i="16"/>
  <c r="K25" i="16"/>
  <c r="N25" i="16"/>
  <c r="Q25" i="16"/>
  <c r="K26" i="16"/>
  <c r="N26" i="16"/>
  <c r="Q26" i="16"/>
  <c r="K27" i="16"/>
  <c r="N27" i="16"/>
  <c r="Q27" i="16"/>
  <c r="K28" i="16"/>
  <c r="N28" i="16"/>
  <c r="Q28" i="16"/>
  <c r="K29" i="16"/>
  <c r="N29" i="16"/>
  <c r="Q29" i="16"/>
  <c r="K30" i="16"/>
  <c r="N30" i="16"/>
  <c r="Q30" i="16"/>
  <c r="K31" i="16"/>
  <c r="N31" i="16"/>
  <c r="Q31" i="16"/>
  <c r="K32" i="16"/>
  <c r="N32" i="16"/>
  <c r="Q32" i="16"/>
  <c r="K33" i="16"/>
  <c r="N33" i="16"/>
  <c r="Q33" i="16"/>
  <c r="K34" i="16"/>
  <c r="N34" i="16"/>
  <c r="Q34" i="16"/>
  <c r="K35" i="16"/>
  <c r="N35" i="16"/>
  <c r="Q35" i="16"/>
  <c r="K36" i="16"/>
  <c r="N36" i="16"/>
  <c r="Q36" i="16"/>
  <c r="K38" i="16"/>
  <c r="N38" i="16"/>
  <c r="Q38" i="16"/>
  <c r="K40" i="16"/>
  <c r="N40" i="16"/>
  <c r="Q40" i="16"/>
  <c r="K41" i="16"/>
  <c r="N41" i="16"/>
  <c r="Q41" i="16"/>
  <c r="K42" i="16"/>
  <c r="N42" i="16"/>
  <c r="Q42" i="16"/>
  <c r="K144" i="16"/>
  <c r="N144" i="16"/>
  <c r="Q144" i="16"/>
  <c r="K189" i="16"/>
  <c r="N189" i="16"/>
  <c r="Q189" i="16"/>
  <c r="K228" i="16"/>
  <c r="N228" i="16"/>
  <c r="Q228" i="16"/>
  <c r="K229" i="16"/>
  <c r="N229" i="16"/>
  <c r="Q229" i="16"/>
  <c r="K230" i="16"/>
  <c r="N230" i="16"/>
  <c r="Q230" i="16"/>
  <c r="K236" i="16"/>
  <c r="N236" i="16"/>
  <c r="Q236" i="16"/>
  <c r="K260" i="16"/>
  <c r="N260" i="16"/>
  <c r="Q260" i="16"/>
  <c r="K261" i="16"/>
  <c r="N261" i="16"/>
  <c r="Q261" i="16"/>
  <c r="K262" i="16"/>
  <c r="N262" i="16"/>
  <c r="Q262" i="16"/>
  <c r="K263" i="16"/>
  <c r="N263" i="16"/>
  <c r="Q263" i="16"/>
  <c r="K269" i="16"/>
  <c r="N269" i="16"/>
  <c r="Q269" i="16"/>
  <c r="K274" i="16"/>
  <c r="N274" i="16"/>
  <c r="Q274" i="16"/>
  <c r="K285" i="16"/>
  <c r="N285" i="16"/>
  <c r="Q285" i="16"/>
  <c r="K307" i="16"/>
  <c r="N307" i="16"/>
  <c r="Q307" i="16"/>
  <c r="K308" i="16"/>
  <c r="N308" i="16"/>
  <c r="Q308" i="16"/>
  <c r="K309" i="16"/>
  <c r="N309" i="16"/>
  <c r="Q309" i="16"/>
  <c r="K310" i="16"/>
  <c r="N310" i="16"/>
  <c r="Q310" i="16"/>
  <c r="K311" i="16"/>
  <c r="N311" i="16"/>
  <c r="Q311" i="16"/>
  <c r="K316" i="16"/>
  <c r="N316" i="16"/>
  <c r="Q316" i="16"/>
  <c r="K329" i="16"/>
  <c r="N329" i="16"/>
  <c r="Q329" i="16"/>
  <c r="K330" i="16"/>
  <c r="N330" i="16"/>
  <c r="Q330" i="16"/>
  <c r="K337" i="16"/>
  <c r="N337" i="16"/>
  <c r="Q337" i="16"/>
  <c r="K342" i="16"/>
  <c r="N342" i="16"/>
  <c r="Q342" i="16"/>
  <c r="K346" i="16"/>
  <c r="N346" i="16"/>
  <c r="Q346" i="16"/>
  <c r="K362" i="16"/>
  <c r="N362" i="16"/>
  <c r="Q362" i="16"/>
  <c r="K363" i="16"/>
  <c r="N363" i="16"/>
  <c r="Q363" i="16"/>
  <c r="K364" i="16"/>
  <c r="N364" i="16"/>
  <c r="Q364" i="16"/>
  <c r="K378" i="16"/>
  <c r="N378" i="16"/>
  <c r="Q378" i="16"/>
  <c r="K404" i="16"/>
  <c r="N404" i="16"/>
  <c r="Q404" i="16"/>
  <c r="K405" i="16"/>
  <c r="N405" i="16"/>
  <c r="Q405" i="16"/>
  <c r="K411" i="16"/>
  <c r="N411" i="16"/>
  <c r="Q411" i="16"/>
  <c r="K417" i="16"/>
  <c r="N417" i="16"/>
  <c r="Q417" i="16"/>
  <c r="K423" i="16"/>
  <c r="N423" i="16"/>
  <c r="Q423" i="16"/>
  <c r="K424" i="16"/>
  <c r="N424" i="16"/>
  <c r="Q424" i="16"/>
  <c r="K425" i="16"/>
  <c r="N425" i="16"/>
  <c r="Q425" i="16"/>
  <c r="K426" i="16"/>
  <c r="N426" i="16"/>
  <c r="Q426" i="16"/>
  <c r="K428" i="16"/>
  <c r="N428" i="16"/>
  <c r="Q428" i="16"/>
  <c r="K429" i="16"/>
  <c r="N429" i="16"/>
  <c r="Q429" i="16"/>
  <c r="K430" i="16"/>
  <c r="N430" i="16"/>
  <c r="Q430" i="16"/>
  <c r="K431" i="16"/>
  <c r="N431" i="16"/>
  <c r="Q431" i="16"/>
  <c r="K433" i="16"/>
  <c r="N433" i="16"/>
  <c r="Q433" i="16"/>
  <c r="K434" i="16"/>
  <c r="N434" i="16"/>
  <c r="Q434" i="16"/>
  <c r="K437" i="16"/>
  <c r="N437" i="16"/>
  <c r="Q437" i="16"/>
  <c r="K439" i="16"/>
  <c r="N439" i="16"/>
  <c r="Q439" i="16"/>
  <c r="K440" i="16"/>
  <c r="N440" i="16"/>
  <c r="Q440" i="16"/>
  <c r="K441" i="16"/>
  <c r="N441" i="16"/>
  <c r="Q441" i="16"/>
  <c r="K442" i="16"/>
  <c r="N442" i="16"/>
  <c r="Q442" i="16"/>
  <c r="K443" i="16"/>
  <c r="N443" i="16"/>
  <c r="Q443" i="16"/>
  <c r="K447" i="16"/>
  <c r="N447" i="16"/>
  <c r="Q447" i="16"/>
  <c r="K462" i="16"/>
  <c r="N462" i="16"/>
  <c r="Q462" i="16"/>
  <c r="K463" i="16"/>
  <c r="N463" i="16"/>
  <c r="Q463" i="16"/>
  <c r="K464" i="16"/>
  <c r="N464" i="16"/>
  <c r="Q464" i="16"/>
  <c r="K465" i="16"/>
  <c r="N465" i="16"/>
  <c r="Q465" i="16"/>
  <c r="K466" i="16"/>
  <c r="N466" i="16"/>
  <c r="Q466" i="16"/>
  <c r="K467" i="16"/>
  <c r="N467" i="16"/>
  <c r="Q467" i="16"/>
  <c r="K468" i="16"/>
  <c r="N468" i="16"/>
  <c r="Q468" i="16"/>
  <c r="K469" i="16"/>
  <c r="N469" i="16"/>
  <c r="Q469" i="16"/>
  <c r="K470" i="16"/>
  <c r="N470" i="16"/>
  <c r="Q470" i="16"/>
  <c r="K471" i="16"/>
  <c r="N471" i="16"/>
  <c r="Q471" i="16"/>
  <c r="K472" i="16"/>
  <c r="N472" i="16"/>
  <c r="Q472" i="16"/>
  <c r="K473" i="16"/>
  <c r="N473" i="16"/>
  <c r="Q473" i="16"/>
  <c r="K474" i="16"/>
  <c r="N474" i="16"/>
  <c r="Q474" i="16"/>
  <c r="K475" i="16"/>
  <c r="N475" i="16"/>
  <c r="Q475" i="16"/>
  <c r="K476" i="16"/>
  <c r="N476" i="16"/>
  <c r="Q476" i="16"/>
  <c r="K477" i="16"/>
  <c r="N477" i="16"/>
  <c r="Q477" i="16"/>
  <c r="K478" i="16"/>
  <c r="N478" i="16"/>
  <c r="Q478" i="16"/>
  <c r="K479" i="16"/>
  <c r="N479" i="16"/>
  <c r="Q479" i="16"/>
  <c r="K483" i="16"/>
  <c r="N483" i="16"/>
  <c r="Q483" i="16"/>
  <c r="K503" i="16"/>
  <c r="N503" i="16"/>
  <c r="Q503" i="16"/>
  <c r="K504" i="16"/>
  <c r="N504" i="16"/>
  <c r="Q504" i="16"/>
  <c r="K506" i="16"/>
  <c r="N506" i="16"/>
  <c r="Q506" i="16"/>
  <c r="K507" i="16"/>
  <c r="N507" i="16"/>
  <c r="Q507" i="16"/>
  <c r="K508" i="16"/>
  <c r="N508" i="16"/>
  <c r="Q508" i="16"/>
  <c r="K509" i="16"/>
  <c r="N509" i="16"/>
  <c r="Q509" i="16"/>
  <c r="K510" i="16"/>
  <c r="N510" i="16"/>
  <c r="Q510" i="16"/>
  <c r="K512" i="16"/>
  <c r="N512" i="16"/>
  <c r="Q512" i="16"/>
  <c r="K513" i="16"/>
  <c r="N513" i="16"/>
  <c r="Q513" i="16"/>
  <c r="K514" i="16"/>
  <c r="N514" i="16"/>
  <c r="Q514" i="16"/>
  <c r="K515" i="16"/>
  <c r="N515" i="16"/>
  <c r="Q515" i="16"/>
  <c r="K516" i="16"/>
  <c r="N516" i="16"/>
  <c r="Q516" i="16"/>
  <c r="K517" i="16"/>
  <c r="N517" i="16"/>
  <c r="Q517" i="16"/>
  <c r="K519" i="16"/>
  <c r="N519" i="16"/>
  <c r="Q519" i="16"/>
  <c r="K520" i="16"/>
  <c r="N520" i="16"/>
  <c r="Q520" i="16"/>
  <c r="K521" i="16"/>
  <c r="N521" i="16"/>
  <c r="Q521" i="16"/>
  <c r="K522" i="16"/>
  <c r="N522" i="16"/>
  <c r="Q522" i="16"/>
  <c r="K523" i="16"/>
  <c r="N523" i="16"/>
  <c r="Q523" i="16"/>
  <c r="K524" i="16"/>
  <c r="N524" i="16"/>
  <c r="Q524" i="16"/>
  <c r="K525" i="16"/>
  <c r="N525" i="16"/>
  <c r="Q525" i="16"/>
  <c r="K526" i="16"/>
  <c r="N526" i="16"/>
  <c r="Q526" i="16"/>
  <c r="K527" i="16"/>
  <c r="N527" i="16"/>
  <c r="Q527" i="16"/>
  <c r="K528" i="16"/>
  <c r="N528" i="16"/>
  <c r="Q528" i="16"/>
  <c r="K529" i="16"/>
  <c r="N529" i="16"/>
  <c r="Q529" i="16"/>
  <c r="K530" i="16"/>
  <c r="N530" i="16"/>
  <c r="Q530" i="16"/>
  <c r="K533" i="16"/>
  <c r="N533" i="16"/>
  <c r="Q533" i="16"/>
  <c r="K534" i="16"/>
  <c r="N534" i="16"/>
  <c r="Q534" i="16"/>
  <c r="K535" i="16"/>
  <c r="N535" i="16"/>
  <c r="Q535" i="16"/>
  <c r="K536" i="16"/>
  <c r="N536" i="16"/>
  <c r="Q536" i="16"/>
  <c r="K537" i="16"/>
  <c r="N537" i="16"/>
  <c r="Q537" i="16"/>
  <c r="K542" i="16"/>
  <c r="N542" i="16"/>
  <c r="Q542" i="16"/>
  <c r="K547" i="16"/>
  <c r="N547" i="16"/>
  <c r="Q547" i="16"/>
  <c r="K548" i="16"/>
  <c r="N548" i="16"/>
  <c r="Q548" i="16"/>
  <c r="N549" i="16"/>
  <c r="Q549" i="16"/>
  <c r="K550" i="16"/>
  <c r="N550" i="16"/>
  <c r="Q550" i="16"/>
  <c r="K551" i="16"/>
  <c r="N551" i="16"/>
  <c r="Q551" i="16"/>
  <c r="K552" i="16"/>
  <c r="N552" i="16"/>
  <c r="Q552" i="16"/>
  <c r="K553" i="16"/>
  <c r="N553" i="16"/>
  <c r="Q553" i="16"/>
  <c r="K554" i="16"/>
  <c r="N554" i="16"/>
  <c r="Q554" i="16"/>
  <c r="K555" i="16"/>
  <c r="N555" i="16"/>
  <c r="Q555" i="16"/>
  <c r="K556" i="16"/>
  <c r="N556" i="16"/>
  <c r="Q556" i="16"/>
  <c r="K557" i="16"/>
  <c r="N557" i="16"/>
  <c r="K558" i="16"/>
  <c r="N558" i="16"/>
  <c r="Q558" i="16"/>
  <c r="K559" i="16"/>
  <c r="N559" i="16"/>
  <c r="Q559" i="16"/>
  <c r="K560" i="16"/>
  <c r="N560" i="16"/>
  <c r="N561" i="16"/>
  <c r="Q561" i="16"/>
  <c r="K562" i="16"/>
  <c r="N562" i="16"/>
  <c r="Q562" i="16"/>
  <c r="K563" i="16"/>
  <c r="N563" i="16"/>
  <c r="Q563" i="16"/>
  <c r="K564" i="16"/>
  <c r="N564" i="16"/>
  <c r="Q564" i="16"/>
  <c r="K565" i="16"/>
  <c r="N565" i="16"/>
  <c r="Q565" i="16"/>
  <c r="K566" i="16"/>
  <c r="N566" i="16"/>
  <c r="Q566" i="16"/>
  <c r="K567" i="16"/>
  <c r="N567" i="16"/>
  <c r="Q567" i="16"/>
  <c r="K568" i="16"/>
  <c r="N568" i="16"/>
  <c r="Q568" i="16"/>
  <c r="Q569" i="16"/>
  <c r="K570" i="16"/>
  <c r="N570" i="16"/>
  <c r="Q570" i="16"/>
  <c r="K571" i="16"/>
  <c r="N571" i="16"/>
  <c r="K573" i="16"/>
  <c r="N573" i="16"/>
  <c r="K574" i="16"/>
  <c r="N574" i="16"/>
  <c r="K576" i="16"/>
  <c r="N576" i="16"/>
  <c r="Q576" i="16"/>
  <c r="K577" i="16"/>
  <c r="N577" i="16"/>
  <c r="Q577" i="16"/>
  <c r="K578" i="16"/>
  <c r="N578" i="16"/>
  <c r="Q578" i="16"/>
  <c r="K579" i="16"/>
  <c r="N579" i="16"/>
  <c r="Q579" i="16"/>
  <c r="K580" i="16"/>
  <c r="N580" i="16"/>
  <c r="Q580" i="16"/>
  <c r="K581" i="16"/>
  <c r="N581" i="16"/>
  <c r="Q581" i="16"/>
  <c r="K582" i="16"/>
  <c r="N582" i="16"/>
  <c r="Q582" i="16"/>
  <c r="K583" i="16"/>
  <c r="N583" i="16"/>
  <c r="Q583" i="16"/>
  <c r="K584" i="16"/>
  <c r="N584" i="16"/>
  <c r="N585" i="16"/>
  <c r="Q585" i="16"/>
  <c r="K586" i="16"/>
  <c r="N586" i="16"/>
  <c r="Q586" i="16"/>
  <c r="K587" i="16"/>
  <c r="N587" i="16"/>
  <c r="Q587" i="16"/>
  <c r="K588" i="16"/>
  <c r="N588" i="16"/>
  <c r="Q588" i="16"/>
  <c r="K589" i="16"/>
  <c r="N589" i="16"/>
  <c r="Q589" i="16"/>
  <c r="K590" i="16"/>
  <c r="N590" i="16"/>
  <c r="Q590" i="16"/>
  <c r="K591" i="16"/>
  <c r="N591" i="16"/>
  <c r="Q591" i="16"/>
  <c r="K592" i="16"/>
  <c r="N592" i="16"/>
  <c r="K593" i="16"/>
  <c r="N593" i="16"/>
  <c r="Q593" i="16"/>
  <c r="K594" i="16"/>
  <c r="N594" i="16"/>
  <c r="Q594" i="16"/>
  <c r="K595" i="16"/>
  <c r="N595" i="16"/>
  <c r="Q595" i="16"/>
  <c r="K596" i="16"/>
  <c r="N596" i="16"/>
  <c r="Q596" i="16"/>
  <c r="K597" i="16"/>
  <c r="N597" i="16"/>
  <c r="Q597" i="16"/>
  <c r="Q598" i="16"/>
  <c r="K599" i="16"/>
  <c r="N599" i="16"/>
  <c r="Q599" i="16"/>
  <c r="K600" i="16"/>
  <c r="N600" i="16"/>
  <c r="Q600" i="16"/>
  <c r="K601" i="16"/>
  <c r="N601" i="16"/>
  <c r="Q601" i="16"/>
  <c r="K602" i="16"/>
  <c r="N602" i="16"/>
  <c r="Q602" i="16"/>
  <c r="K603" i="16"/>
  <c r="N603" i="16"/>
  <c r="K604" i="16"/>
  <c r="N604" i="16"/>
  <c r="K605" i="16"/>
  <c r="N605" i="16"/>
  <c r="Q605" i="16"/>
  <c r="K606" i="16"/>
  <c r="N606" i="16"/>
  <c r="Q606" i="16"/>
  <c r="K607" i="16"/>
  <c r="N607" i="16"/>
  <c r="Q607" i="16"/>
  <c r="K608" i="16"/>
  <c r="N608" i="16"/>
  <c r="Q608" i="16"/>
  <c r="K609" i="16"/>
  <c r="N609" i="16"/>
  <c r="Q609" i="16"/>
  <c r="K610" i="16"/>
  <c r="N610" i="16"/>
  <c r="Q610" i="16"/>
  <c r="K611" i="16"/>
  <c r="N611" i="16"/>
  <c r="Q611" i="16"/>
  <c r="K612" i="16"/>
  <c r="N612" i="16"/>
  <c r="Q612" i="16"/>
  <c r="K613" i="16"/>
  <c r="N613" i="16"/>
  <c r="Q613" i="16"/>
  <c r="K614" i="16"/>
  <c r="N614" i="16"/>
  <c r="Q614" i="16"/>
  <c r="K615" i="16"/>
  <c r="N615" i="16"/>
  <c r="Q615" i="16"/>
  <c r="K616" i="16"/>
  <c r="N616" i="16"/>
  <c r="Q616" i="16"/>
  <c r="K617" i="16"/>
  <c r="N617" i="16"/>
  <c r="Q617" i="16"/>
  <c r="K618" i="16"/>
  <c r="N618" i="16"/>
  <c r="Q618" i="16"/>
  <c r="K619" i="16"/>
  <c r="N619" i="16"/>
  <c r="Q619" i="16"/>
  <c r="K620" i="16"/>
  <c r="N620" i="16"/>
  <c r="Q620" i="16"/>
  <c r="K621" i="16"/>
  <c r="N621" i="16"/>
  <c r="Q621" i="16"/>
  <c r="K622" i="16"/>
  <c r="N622" i="16"/>
  <c r="Q622" i="16"/>
  <c r="K623" i="16"/>
  <c r="N623" i="16"/>
  <c r="Q623" i="16"/>
  <c r="K624" i="16"/>
  <c r="N624" i="16"/>
  <c r="Q624" i="16"/>
  <c r="K626" i="16"/>
  <c r="N626" i="16"/>
  <c r="Q626" i="16"/>
  <c r="K627" i="16"/>
  <c r="N627" i="16"/>
  <c r="Q627" i="16"/>
  <c r="K628" i="16"/>
  <c r="N628" i="16"/>
  <c r="Q628" i="16"/>
  <c r="K629" i="16"/>
  <c r="N629" i="16"/>
  <c r="Q629" i="16"/>
  <c r="N630" i="16"/>
  <c r="Q630" i="16"/>
  <c r="K631" i="16"/>
  <c r="N631" i="16"/>
  <c r="Q631" i="16"/>
  <c r="K632" i="16"/>
  <c r="N632" i="16"/>
  <c r="Q632" i="16"/>
  <c r="K633" i="16"/>
  <c r="N633" i="16"/>
  <c r="Q633" i="16"/>
  <c r="N634" i="16"/>
  <c r="Q634" i="16"/>
  <c r="N635" i="16"/>
  <c r="N638" i="16"/>
  <c r="K640" i="16"/>
  <c r="N640" i="16"/>
  <c r="Q640" i="16"/>
  <c r="K641" i="16"/>
  <c r="N641" i="16"/>
  <c r="Q641" i="16"/>
  <c r="K642" i="16"/>
  <c r="N642" i="16"/>
  <c r="Q642" i="16"/>
  <c r="K645" i="16"/>
  <c r="N645" i="16"/>
  <c r="Q645" i="16"/>
  <c r="K648" i="16"/>
  <c r="N648" i="16"/>
  <c r="Q648" i="16"/>
  <c r="K654" i="16"/>
  <c r="N654" i="16"/>
  <c r="Q654" i="16"/>
  <c r="K655" i="16"/>
  <c r="N655" i="16"/>
  <c r="Q655" i="16"/>
  <c r="K657" i="16"/>
  <c r="N657" i="16"/>
  <c r="Q657" i="16"/>
  <c r="K658" i="16"/>
  <c r="N658" i="16"/>
  <c r="Q658" i="16"/>
  <c r="K661" i="16"/>
  <c r="N661" i="16"/>
  <c r="Q661" i="16"/>
  <c r="K662" i="16"/>
  <c r="N662" i="16"/>
  <c r="Q662" i="16"/>
  <c r="K663" i="16"/>
  <c r="N663" i="16"/>
  <c r="Q663" i="16"/>
  <c r="K664" i="16"/>
  <c r="N664" i="16"/>
  <c r="Q664" i="16"/>
  <c r="K665" i="16"/>
  <c r="N665" i="16"/>
  <c r="Q665" i="16"/>
  <c r="K666" i="16"/>
  <c r="N666" i="16"/>
  <c r="Q666" i="16"/>
  <c r="K671" i="16"/>
  <c r="N671" i="16"/>
  <c r="Q671" i="16"/>
  <c r="K672" i="16"/>
  <c r="N672" i="16"/>
  <c r="Q672" i="16"/>
  <c r="K673" i="16"/>
  <c r="N673" i="16"/>
  <c r="Q673" i="16"/>
  <c r="K674" i="16"/>
  <c r="N674" i="16"/>
  <c r="Q674" i="16"/>
  <c r="K676" i="16"/>
  <c r="N676" i="16"/>
  <c r="Q676" i="16"/>
  <c r="N678" i="16"/>
  <c r="Q678" i="16"/>
  <c r="K680" i="16"/>
  <c r="N680" i="16"/>
  <c r="Q680" i="16"/>
  <c r="K681" i="16"/>
  <c r="N681" i="16"/>
  <c r="Q681" i="16"/>
  <c r="K686" i="16"/>
  <c r="N686" i="16"/>
  <c r="Q686" i="16"/>
  <c r="K687" i="16"/>
  <c r="N687" i="16"/>
  <c r="Q687" i="16"/>
  <c r="K688" i="16"/>
  <c r="N688" i="16"/>
  <c r="Q688" i="16"/>
  <c r="K689" i="16"/>
  <c r="N689" i="16"/>
  <c r="Q689" i="16"/>
  <c r="K690" i="16"/>
  <c r="N690" i="16"/>
  <c r="Q690" i="16"/>
  <c r="K691" i="16"/>
  <c r="N691" i="16"/>
  <c r="Q691" i="16"/>
  <c r="K693" i="16"/>
  <c r="N693" i="16"/>
  <c r="Q693" i="16"/>
  <c r="K695" i="16"/>
  <c r="N695" i="16"/>
  <c r="Q695" i="16"/>
  <c r="K696" i="16"/>
  <c r="N696" i="16"/>
  <c r="Q696" i="16"/>
  <c r="K698" i="16"/>
  <c r="N698" i="16"/>
  <c r="Q698" i="16"/>
  <c r="K699" i="16"/>
  <c r="N699" i="16"/>
  <c r="Q699" i="16"/>
  <c r="K700" i="16"/>
  <c r="N700" i="16"/>
  <c r="Q700" i="16"/>
  <c r="K701" i="16"/>
  <c r="N701" i="16"/>
  <c r="Q701" i="16"/>
  <c r="K702" i="16"/>
  <c r="N702" i="16"/>
  <c r="Q702" i="16"/>
  <c r="K705" i="16"/>
  <c r="N705" i="16"/>
  <c r="Q705" i="16"/>
  <c r="K706" i="16"/>
  <c r="N706" i="16"/>
  <c r="Q706" i="16"/>
  <c r="K708" i="16"/>
  <c r="N708" i="16"/>
  <c r="Q708" i="16"/>
  <c r="K710" i="16"/>
  <c r="N710" i="16"/>
  <c r="Q710" i="16"/>
  <c r="K711" i="16"/>
  <c r="N711" i="16"/>
  <c r="Q711" i="16"/>
  <c r="K724" i="16"/>
  <c r="N724" i="16"/>
  <c r="Q724" i="16"/>
  <c r="K737" i="16"/>
  <c r="N737" i="16"/>
  <c r="Q737" i="16"/>
  <c r="K738" i="16"/>
  <c r="N738" i="16"/>
  <c r="Q738" i="16"/>
  <c r="K739" i="16"/>
  <c r="N739" i="16"/>
  <c r="Q739" i="16"/>
  <c r="K740" i="16"/>
  <c r="N740" i="16"/>
  <c r="Q740" i="16"/>
  <c r="K744" i="16"/>
  <c r="N744" i="16"/>
  <c r="Q744" i="16"/>
  <c r="K748" i="16"/>
  <c r="N748" i="16"/>
  <c r="Q748" i="16"/>
  <c r="K750" i="16"/>
  <c r="N750" i="16"/>
  <c r="Q750" i="16"/>
  <c r="K751" i="16"/>
  <c r="N751" i="16"/>
  <c r="Q751" i="16"/>
  <c r="K754" i="16"/>
  <c r="N754" i="16"/>
  <c r="Q754" i="16"/>
  <c r="K756" i="16"/>
  <c r="N756" i="16"/>
  <c r="Q756" i="16"/>
  <c r="K757" i="16"/>
  <c r="N757" i="16"/>
  <c r="Q757" i="16"/>
  <c r="K758" i="16"/>
  <c r="N758" i="16"/>
  <c r="Q758" i="16"/>
  <c r="K760" i="16"/>
  <c r="N760" i="16"/>
  <c r="Q760" i="16"/>
  <c r="K761" i="16"/>
  <c r="N761" i="16"/>
  <c r="Q761" i="16"/>
  <c r="K762" i="16"/>
  <c r="N762" i="16"/>
  <c r="Q762" i="16"/>
  <c r="K763" i="16"/>
  <c r="N763" i="16"/>
  <c r="Q763" i="16"/>
  <c r="K765" i="16"/>
  <c r="N765" i="16"/>
  <c r="Q765" i="16"/>
  <c r="K766" i="16"/>
  <c r="N766" i="16"/>
  <c r="Q766" i="16"/>
  <c r="K769" i="16"/>
  <c r="N769" i="16"/>
  <c r="Q769" i="16"/>
  <c r="K770" i="16"/>
  <c r="N770" i="16"/>
  <c r="Q770" i="16"/>
  <c r="K772" i="16"/>
  <c r="N772" i="16"/>
  <c r="Q772" i="16"/>
  <c r="K776" i="16"/>
  <c r="N776" i="16"/>
  <c r="Q776" i="16"/>
  <c r="K781" i="16"/>
  <c r="N781" i="16"/>
  <c r="Q781" i="16"/>
  <c r="K783" i="16"/>
  <c r="N783" i="16"/>
  <c r="Q783" i="16"/>
  <c r="K784" i="16"/>
  <c r="N784" i="16"/>
  <c r="Q784" i="16"/>
  <c r="K787" i="16"/>
  <c r="N787" i="16"/>
  <c r="Q787" i="16"/>
  <c r="K788" i="16"/>
  <c r="N788" i="16"/>
  <c r="Q788" i="16"/>
  <c r="K791" i="16"/>
  <c r="N791" i="16"/>
  <c r="Q791" i="16"/>
  <c r="K793" i="16"/>
  <c r="N793" i="16"/>
  <c r="Q793" i="16"/>
  <c r="K794" i="16"/>
  <c r="N794" i="16"/>
  <c r="Q794" i="16"/>
  <c r="K796" i="16"/>
  <c r="N796" i="16"/>
  <c r="Q796" i="16"/>
  <c r="K798" i="16"/>
  <c r="N798" i="16"/>
  <c r="Q798" i="16"/>
  <c r="K799" i="16"/>
  <c r="N799" i="16"/>
  <c r="Q799" i="16"/>
  <c r="K804" i="16"/>
  <c r="N804" i="16"/>
  <c r="Q804" i="16"/>
  <c r="K806" i="16"/>
  <c r="N806" i="16"/>
  <c r="Q806" i="16"/>
  <c r="K808" i="16"/>
  <c r="K809" i="16"/>
  <c r="N809" i="16"/>
  <c r="Q809" i="16"/>
  <c r="K816" i="16"/>
  <c r="N816" i="16"/>
  <c r="Q816" i="16"/>
  <c r="K819" i="16"/>
  <c r="K824" i="16"/>
  <c r="N824" i="16"/>
  <c r="Q824" i="16"/>
  <c r="K825" i="16"/>
  <c r="N825" i="16"/>
  <c r="Q825" i="16"/>
  <c r="K827" i="16"/>
  <c r="N827" i="16"/>
  <c r="Q827" i="16"/>
  <c r="K828" i="16"/>
  <c r="N828" i="16"/>
  <c r="Q828" i="16"/>
  <c r="K829" i="16"/>
  <c r="N829" i="16"/>
  <c r="Q829" i="16"/>
  <c r="K830" i="16"/>
  <c r="N830" i="16"/>
  <c r="Q830" i="16"/>
  <c r="K831" i="16"/>
  <c r="N831" i="16"/>
  <c r="Q831" i="16"/>
  <c r="K832" i="16"/>
  <c r="N832" i="16"/>
  <c r="Q832" i="16"/>
  <c r="K833" i="16"/>
  <c r="N833" i="16"/>
  <c r="Q833" i="16"/>
  <c r="K834" i="16"/>
  <c r="N834" i="16"/>
  <c r="Q834" i="16"/>
  <c r="K835" i="16"/>
  <c r="N835" i="16"/>
  <c r="Q835" i="16"/>
  <c r="N839" i="16"/>
  <c r="K843" i="16"/>
  <c r="N843" i="16"/>
  <c r="Q843" i="16"/>
  <c r="K845" i="16"/>
  <c r="N845" i="16"/>
  <c r="Q845" i="16"/>
  <c r="K854" i="16"/>
  <c r="N854" i="16"/>
  <c r="Q854" i="16"/>
  <c r="K855" i="16"/>
  <c r="N855" i="16"/>
  <c r="Q855" i="16"/>
  <c r="K856" i="16"/>
  <c r="N856" i="16"/>
  <c r="Q856" i="16"/>
  <c r="K857" i="16"/>
  <c r="N857" i="16"/>
  <c r="Q857" i="16"/>
  <c r="K859" i="16"/>
  <c r="K860" i="16"/>
  <c r="N860" i="16"/>
  <c r="Q860" i="16"/>
  <c r="K861" i="16"/>
  <c r="N861" i="16"/>
  <c r="Q861" i="16"/>
  <c r="K862" i="16"/>
  <c r="N862" i="16"/>
  <c r="Q862" i="16"/>
  <c r="K869" i="16"/>
  <c r="N869" i="16"/>
  <c r="Q869" i="16"/>
  <c r="K870" i="16"/>
  <c r="N870" i="16"/>
  <c r="Q870" i="16"/>
  <c r="K872" i="16"/>
  <c r="N872" i="16"/>
  <c r="Q872" i="16"/>
  <c r="K874" i="16"/>
  <c r="N874" i="16"/>
  <c r="Q874" i="16"/>
  <c r="K875" i="16"/>
  <c r="N875" i="16"/>
  <c r="Q875" i="16"/>
  <c r="K882" i="16"/>
  <c r="N882" i="16"/>
  <c r="Q882" i="16"/>
  <c r="K883" i="16"/>
  <c r="N883" i="16"/>
  <c r="Q883" i="16"/>
  <c r="K886" i="16"/>
  <c r="N886" i="16"/>
  <c r="Q886" i="16"/>
  <c r="K891" i="16"/>
  <c r="N891" i="16"/>
  <c r="Q891" i="16"/>
  <c r="K892" i="16"/>
  <c r="N892" i="16"/>
  <c r="Q892" i="16"/>
  <c r="K897" i="16"/>
  <c r="N897" i="16"/>
  <c r="Q897" i="16"/>
  <c r="K904" i="16"/>
  <c r="N904" i="16"/>
  <c r="Q904" i="16"/>
  <c r="K906" i="16"/>
  <c r="N906" i="16"/>
  <c r="Q906" i="16"/>
  <c r="K907" i="16"/>
  <c r="N907" i="16"/>
  <c r="Q907" i="16"/>
  <c r="K908" i="16"/>
  <c r="N908" i="16"/>
  <c r="Q908" i="16"/>
  <c r="K909" i="16"/>
  <c r="N909" i="16"/>
  <c r="Q909" i="16"/>
  <c r="Q910" i="16"/>
  <c r="K912" i="16"/>
  <c r="N912" i="16"/>
  <c r="Q912" i="16"/>
  <c r="K913" i="16"/>
  <c r="N913" i="16"/>
  <c r="Q913" i="16"/>
  <c r="K914" i="16"/>
  <c r="N914" i="16"/>
  <c r="Q914" i="16"/>
  <c r="K915" i="16"/>
  <c r="N915" i="16"/>
  <c r="Q915" i="16"/>
  <c r="K917" i="16"/>
  <c r="N917" i="16"/>
  <c r="Q917" i="16"/>
  <c r="K928" i="16"/>
  <c r="N928" i="16"/>
  <c r="Q928" i="16"/>
  <c r="K929" i="16"/>
  <c r="N929" i="16"/>
  <c r="Q929" i="16"/>
  <c r="K930" i="16"/>
  <c r="N930" i="16"/>
  <c r="Q930" i="16"/>
  <c r="K933" i="16"/>
  <c r="N933" i="16"/>
  <c r="Q933" i="16"/>
  <c r="K935" i="16"/>
  <c r="N935" i="16"/>
  <c r="Q935" i="16"/>
  <c r="K936" i="16"/>
  <c r="N936" i="16"/>
  <c r="Q936" i="16"/>
  <c r="K937" i="16"/>
  <c r="N937" i="16"/>
  <c r="Q937" i="16"/>
  <c r="K938" i="16"/>
  <c r="N938" i="16"/>
  <c r="Q938" i="16"/>
  <c r="K939" i="16"/>
  <c r="N939" i="16"/>
  <c r="Q939" i="16"/>
  <c r="K940" i="16"/>
  <c r="N940" i="16"/>
  <c r="Q940" i="16"/>
  <c r="K941" i="16"/>
  <c r="N941" i="16"/>
  <c r="Q941" i="16"/>
  <c r="K943" i="16"/>
  <c r="N943" i="16"/>
  <c r="Q943" i="16"/>
  <c r="K949" i="16"/>
  <c r="N949" i="16"/>
  <c r="Q949" i="16"/>
  <c r="K952" i="16"/>
  <c r="N952" i="16"/>
  <c r="Q952" i="16"/>
  <c r="K966" i="16"/>
  <c r="N966" i="16"/>
  <c r="Q966" i="16"/>
  <c r="K967" i="16"/>
  <c r="N967" i="16"/>
  <c r="Q967" i="16"/>
  <c r="K971" i="16"/>
  <c r="N971" i="16"/>
  <c r="Q971" i="16"/>
  <c r="K972" i="16"/>
  <c r="N972" i="16"/>
  <c r="Q972" i="16"/>
  <c r="K973" i="16"/>
  <c r="N973" i="16"/>
  <c r="Q973" i="16"/>
  <c r="K974" i="16"/>
  <c r="N974" i="16"/>
  <c r="Q974" i="16"/>
  <c r="K975" i="16"/>
  <c r="N975" i="16"/>
  <c r="Q975" i="16"/>
  <c r="K976" i="16"/>
  <c r="N976" i="16"/>
  <c r="Q976" i="16"/>
  <c r="J33" i="8"/>
  <c r="J34" i="8"/>
  <c r="J35" i="8"/>
  <c r="J36" i="8"/>
  <c r="J37" i="8"/>
  <c r="J39" i="8"/>
  <c r="J40" i="8"/>
  <c r="J41" i="8"/>
  <c r="J42" i="8"/>
  <c r="J43" i="8"/>
  <c r="J44" i="8"/>
  <c r="J45" i="8"/>
  <c r="J46" i="8"/>
  <c r="J47" i="8"/>
  <c r="J48" i="8"/>
  <c r="J49" i="8"/>
  <c r="J50" i="8"/>
  <c r="J13" i="8"/>
  <c r="J56" i="8"/>
  <c r="J57" i="8"/>
  <c r="J58" i="8"/>
  <c r="J59" i="8"/>
  <c r="J60" i="8"/>
  <c r="J61" i="8"/>
  <c r="J62" i="8"/>
  <c r="J63" i="8"/>
  <c r="J64" i="8"/>
  <c r="J65" i="8"/>
  <c r="J66" i="8"/>
  <c r="J67" i="8"/>
  <c r="J68" i="8"/>
  <c r="J69" i="8"/>
  <c r="J70" i="8"/>
  <c r="J71" i="8"/>
  <c r="J52" i="8"/>
  <c r="J12" i="8"/>
  <c r="J14" i="8"/>
  <c r="J15" i="8"/>
  <c r="J17" i="8"/>
  <c r="J18" i="8"/>
  <c r="J19" i="8"/>
  <c r="J20" i="8"/>
  <c r="J21" i="8"/>
  <c r="J22" i="8"/>
  <c r="J23" i="8"/>
  <c r="J24" i="8"/>
  <c r="J25" i="8"/>
  <c r="J26" i="8"/>
  <c r="J27" i="8"/>
  <c r="J28" i="8"/>
  <c r="J9" i="8"/>
  <c r="I53" i="8"/>
  <c r="I54" i="8" s="1"/>
  <c r="H53" i="8"/>
  <c r="H54" i="8" s="1"/>
  <c r="I31" i="8"/>
  <c r="I32" i="8" s="1"/>
  <c r="H31" i="8"/>
  <c r="H32" i="8" s="1"/>
  <c r="J30" i="8"/>
  <c r="I10" i="8"/>
  <c r="I11" i="8" s="1"/>
  <c r="H10" i="8"/>
  <c r="H11" i="8" s="1"/>
  <c r="J4" i="8"/>
  <c r="K4" i="8"/>
  <c r="M4" i="8" s="1"/>
  <c r="N4" i="8"/>
  <c r="P4" i="8" s="1"/>
  <c r="Q4" i="8"/>
  <c r="S4" i="8" s="1"/>
  <c r="T4" i="8"/>
  <c r="V4" i="8" s="1"/>
  <c r="M71" i="8"/>
  <c r="M70" i="8"/>
  <c r="M69" i="8"/>
  <c r="M68" i="8"/>
  <c r="M67" i="8"/>
  <c r="M66" i="8"/>
  <c r="M65" i="8"/>
  <c r="M64" i="8"/>
  <c r="M63" i="8"/>
  <c r="M62" i="8"/>
  <c r="M61" i="8"/>
  <c r="M60" i="8"/>
  <c r="M59" i="8"/>
  <c r="M58" i="8"/>
  <c r="P71" i="8"/>
  <c r="P70" i="8"/>
  <c r="P69" i="8"/>
  <c r="P68" i="8"/>
  <c r="P67" i="8"/>
  <c r="P66" i="8"/>
  <c r="P65" i="8"/>
  <c r="P64" i="8"/>
  <c r="P63" i="8"/>
  <c r="P62" i="8"/>
  <c r="P61" i="8"/>
  <c r="P60" i="8"/>
  <c r="P59" i="8"/>
  <c r="P58" i="8"/>
  <c r="M52" i="8"/>
  <c r="P52" i="8"/>
  <c r="M50" i="8"/>
  <c r="M49" i="8"/>
  <c r="M48" i="8"/>
  <c r="M47" i="8"/>
  <c r="M46" i="8"/>
  <c r="M45" i="8"/>
  <c r="M44" i="8"/>
  <c r="M43" i="8"/>
  <c r="M42" i="8"/>
  <c r="M41" i="8"/>
  <c r="M40" i="8"/>
  <c r="M39" i="8"/>
  <c r="M37" i="8"/>
  <c r="M36" i="8"/>
  <c r="M35" i="8"/>
  <c r="M34" i="8"/>
  <c r="M33" i="8"/>
  <c r="P50" i="8"/>
  <c r="P49" i="8"/>
  <c r="P48" i="8"/>
  <c r="P47" i="8"/>
  <c r="P46" i="8"/>
  <c r="P45" i="8"/>
  <c r="P44" i="8"/>
  <c r="P43" i="8"/>
  <c r="P42" i="8"/>
  <c r="P41" i="8"/>
  <c r="P40" i="8"/>
  <c r="P39" i="8"/>
  <c r="P37" i="8"/>
  <c r="P36" i="8"/>
  <c r="P35" i="8"/>
  <c r="P34" i="8"/>
  <c r="P33" i="8"/>
  <c r="M30" i="8"/>
  <c r="P30" i="8"/>
  <c r="M28" i="8"/>
  <c r="M27" i="8"/>
  <c r="M26" i="8"/>
  <c r="M25" i="8"/>
  <c r="M24" i="8"/>
  <c r="M23" i="8"/>
  <c r="M22" i="8"/>
  <c r="M21" i="8"/>
  <c r="M20" i="8"/>
  <c r="M19" i="8"/>
  <c r="M18" i="8"/>
  <c r="M17" i="8"/>
  <c r="M15" i="8"/>
  <c r="M14" i="8"/>
  <c r="M13" i="8"/>
  <c r="M12" i="8"/>
  <c r="P28" i="8"/>
  <c r="P27" i="8"/>
  <c r="P26" i="8"/>
  <c r="P25" i="8"/>
  <c r="P24" i="8"/>
  <c r="P23" i="8"/>
  <c r="P22" i="8"/>
  <c r="P21" i="8"/>
  <c r="P20" i="8"/>
  <c r="P19" i="8"/>
  <c r="P18" i="8"/>
  <c r="P17" i="8"/>
  <c r="P15" i="8"/>
  <c r="P14" i="8"/>
  <c r="P13" i="8"/>
  <c r="P12" i="8"/>
  <c r="M9" i="8"/>
  <c r="G8" i="10"/>
  <c r="G9" i="10"/>
  <c r="G11" i="10"/>
  <c r="G12" i="10"/>
  <c r="G13" i="10"/>
  <c r="G6" i="10"/>
  <c r="E10" i="10"/>
  <c r="F10" i="10"/>
  <c r="J11" i="10"/>
  <c r="J12" i="10"/>
  <c r="J13" i="10"/>
  <c r="I10" i="10"/>
  <c r="H10" i="10"/>
  <c r="J10" i="10"/>
  <c r="J9" i="10"/>
  <c r="J8" i="10"/>
  <c r="G5" i="10"/>
  <c r="J6" i="10"/>
  <c r="J5" i="10"/>
  <c r="M8" i="10"/>
  <c r="M9" i="10"/>
  <c r="M10" i="10"/>
  <c r="M11" i="10"/>
  <c r="M12" i="10"/>
  <c r="M13" i="10"/>
  <c r="M6" i="10"/>
  <c r="M5" i="10"/>
  <c r="AQ6" i="10"/>
  <c r="AN6" i="10"/>
  <c r="AK6" i="10"/>
  <c r="AQ5" i="10"/>
  <c r="AN5" i="10"/>
  <c r="AK5" i="10"/>
  <c r="P5" i="10"/>
  <c r="S5" i="10"/>
  <c r="V5" i="10"/>
  <c r="Y5" i="10"/>
  <c r="AB5" i="10"/>
  <c r="AE5" i="10"/>
  <c r="AH5" i="10"/>
  <c r="P6" i="10"/>
  <c r="S6" i="10"/>
  <c r="V6" i="10"/>
  <c r="Y6" i="10"/>
  <c r="AB6" i="10"/>
  <c r="AE6" i="10"/>
  <c r="AH6" i="10"/>
  <c r="P8" i="10"/>
  <c r="S8" i="10"/>
  <c r="P9" i="10"/>
  <c r="S9" i="10"/>
  <c r="P10" i="10"/>
  <c r="S10" i="10"/>
  <c r="P11" i="10"/>
  <c r="S11" i="10"/>
  <c r="P12" i="10"/>
  <c r="S12" i="10"/>
  <c r="P13" i="10"/>
  <c r="S13" i="10"/>
  <c r="O31" i="8"/>
  <c r="O32" i="8" s="1"/>
  <c r="K10" i="8"/>
  <c r="K11" i="8" s="1"/>
  <c r="K53" i="8"/>
  <c r="K54" i="8" s="1"/>
  <c r="L53" i="8"/>
  <c r="L54" i="8" s="1"/>
  <c r="L31" i="8"/>
  <c r="L32" i="8" s="1"/>
  <c r="K31" i="8"/>
  <c r="L10" i="8"/>
  <c r="L11" i="8" s="1"/>
  <c r="O10" i="8"/>
  <c r="O11" i="8" s="1"/>
  <c r="N10" i="8"/>
  <c r="N11" i="8" s="1"/>
  <c r="P9" i="8"/>
  <c r="O53" i="8"/>
  <c r="O54" i="8" s="1"/>
  <c r="N53" i="8"/>
  <c r="N54" i="8" s="1"/>
  <c r="N31" i="8"/>
  <c r="N32" i="8" s="1"/>
  <c r="Q10" i="8"/>
  <c r="Q11" i="8" s="1"/>
  <c r="Q31" i="8"/>
  <c r="Q32" i="8" s="1"/>
  <c r="Q53" i="8"/>
  <c r="Q54" i="8" s="1"/>
  <c r="S9" i="8"/>
  <c r="R10" i="8"/>
  <c r="R11" i="8" s="1"/>
  <c r="S12" i="8"/>
  <c r="S13" i="8"/>
  <c r="S14" i="8"/>
  <c r="S15" i="8"/>
  <c r="S16" i="8"/>
  <c r="S17" i="8"/>
  <c r="S18" i="8"/>
  <c r="S19" i="8"/>
  <c r="S20" i="8"/>
  <c r="S21" i="8"/>
  <c r="S22" i="8"/>
  <c r="S23" i="8"/>
  <c r="S24" i="8"/>
  <c r="S25" i="8"/>
  <c r="S26" i="8"/>
  <c r="S27" i="8"/>
  <c r="S28" i="8"/>
  <c r="S30" i="8"/>
  <c r="R31" i="8"/>
  <c r="R32" i="8" s="1"/>
  <c r="S33" i="8"/>
  <c r="S34" i="8"/>
  <c r="S35" i="8"/>
  <c r="S36" i="8"/>
  <c r="S37" i="8"/>
  <c r="S38" i="8"/>
  <c r="S39" i="8"/>
  <c r="S40" i="8"/>
  <c r="S41" i="8"/>
  <c r="S42" i="8"/>
  <c r="S43" i="8"/>
  <c r="S44" i="8"/>
  <c r="S45" i="8"/>
  <c r="S46" i="8"/>
  <c r="S47" i="8"/>
  <c r="S48" i="8"/>
  <c r="S49" i="8"/>
  <c r="S50" i="8"/>
  <c r="S52" i="8"/>
  <c r="R53" i="8"/>
  <c r="R54" i="8" s="1"/>
  <c r="S55" i="8"/>
  <c r="S58" i="8"/>
  <c r="S59" i="8"/>
  <c r="S60" i="8"/>
  <c r="S61" i="8"/>
  <c r="S62" i="8"/>
  <c r="AW71" i="8"/>
  <c r="AT71" i="8"/>
  <c r="AQ71" i="8"/>
  <c r="AW70" i="8"/>
  <c r="AT70" i="8"/>
  <c r="AQ70" i="8"/>
  <c r="AW69" i="8"/>
  <c r="AT69" i="8"/>
  <c r="AQ69" i="8"/>
  <c r="AW68" i="8"/>
  <c r="AT68" i="8"/>
  <c r="AQ68" i="8"/>
  <c r="AW67" i="8"/>
  <c r="AT67" i="8"/>
  <c r="AQ67" i="8"/>
  <c r="AW66" i="8"/>
  <c r="AT66" i="8"/>
  <c r="AQ66" i="8"/>
  <c r="AW65" i="8"/>
  <c r="AT65" i="8"/>
  <c r="AQ65" i="8"/>
  <c r="AW64" i="8"/>
  <c r="AT64" i="8"/>
  <c r="AQ64" i="8"/>
  <c r="AW63" i="8"/>
  <c r="AT63" i="8"/>
  <c r="AQ63" i="8"/>
  <c r="AW62" i="8"/>
  <c r="AT62" i="8"/>
  <c r="AQ62" i="8"/>
  <c r="AW61" i="8"/>
  <c r="AT61" i="8"/>
  <c r="AQ61" i="8"/>
  <c r="AW60" i="8"/>
  <c r="AT60" i="8"/>
  <c r="AQ60" i="8"/>
  <c r="AW59" i="8"/>
  <c r="AT59" i="8"/>
  <c r="AQ59" i="8"/>
  <c r="AW58" i="8"/>
  <c r="AT58" i="8"/>
  <c r="AQ58" i="8"/>
  <c r="AW55" i="8"/>
  <c r="AT55" i="8"/>
  <c r="AQ55" i="8"/>
  <c r="AV53" i="8"/>
  <c r="AV54" i="8" s="1"/>
  <c r="AU53" i="8"/>
  <c r="AU54" i="8" s="1"/>
  <c r="AS53" i="8"/>
  <c r="AS54" i="8" s="1"/>
  <c r="AR53" i="8"/>
  <c r="AR54" i="8" s="1"/>
  <c r="AP53" i="8"/>
  <c r="AP54" i="8" s="1"/>
  <c r="AO53" i="8"/>
  <c r="AO54" i="8" s="1"/>
  <c r="AW52" i="8"/>
  <c r="AT52" i="8"/>
  <c r="AQ52" i="8"/>
  <c r="AW50" i="8"/>
  <c r="AT50" i="8"/>
  <c r="AQ50" i="8"/>
  <c r="AW49" i="8"/>
  <c r="AT49" i="8"/>
  <c r="AQ49" i="8"/>
  <c r="AW48" i="8"/>
  <c r="AT48" i="8"/>
  <c r="AQ48" i="8"/>
  <c r="AW47" i="8"/>
  <c r="AT47" i="8"/>
  <c r="AQ47" i="8"/>
  <c r="AW46" i="8"/>
  <c r="AT46" i="8"/>
  <c r="AQ46" i="8"/>
  <c r="AW45" i="8"/>
  <c r="AT45" i="8"/>
  <c r="AQ45" i="8"/>
  <c r="AW44" i="8"/>
  <c r="AT44" i="8"/>
  <c r="AQ44" i="8"/>
  <c r="AW43" i="8"/>
  <c r="AT43" i="8"/>
  <c r="AQ43" i="8"/>
  <c r="AW42" i="8"/>
  <c r="AT42" i="8"/>
  <c r="AQ42" i="8"/>
  <c r="AW41" i="8"/>
  <c r="AT41" i="8"/>
  <c r="AQ41" i="8"/>
  <c r="AW40" i="8"/>
  <c r="AT40" i="8"/>
  <c r="AQ40" i="8"/>
  <c r="AW39" i="8"/>
  <c r="AT39" i="8"/>
  <c r="AQ39" i="8"/>
  <c r="AW38" i="8"/>
  <c r="AT38" i="8"/>
  <c r="AQ38" i="8"/>
  <c r="AW37" i="8"/>
  <c r="AT37" i="8"/>
  <c r="AQ37" i="8"/>
  <c r="AW36" i="8"/>
  <c r="AT36" i="8"/>
  <c r="AQ36" i="8"/>
  <c r="AW35" i="8"/>
  <c r="AT35" i="8"/>
  <c r="AQ35" i="8"/>
  <c r="AW34" i="8"/>
  <c r="AT34" i="8"/>
  <c r="AQ34" i="8"/>
  <c r="AW33" i="8"/>
  <c r="AT33" i="8"/>
  <c r="AQ33" i="8"/>
  <c r="AV31" i="8"/>
  <c r="AU31" i="8"/>
  <c r="AU32" i="8" s="1"/>
  <c r="AS31" i="8"/>
  <c r="AS32" i="8" s="1"/>
  <c r="AR31" i="8"/>
  <c r="AR32" i="8" s="1"/>
  <c r="AP31" i="8"/>
  <c r="AP32" i="8" s="1"/>
  <c r="AO31" i="8"/>
  <c r="AO32" i="8" s="1"/>
  <c r="AW30" i="8"/>
  <c r="AT30" i="8"/>
  <c r="AQ30" i="8"/>
  <c r="AW28" i="8"/>
  <c r="AT28" i="8"/>
  <c r="AQ28" i="8"/>
  <c r="AW27" i="8"/>
  <c r="AT27" i="8"/>
  <c r="AQ27" i="8"/>
  <c r="AW26" i="8"/>
  <c r="AT26" i="8"/>
  <c r="AQ26" i="8"/>
  <c r="AW25" i="8"/>
  <c r="AT25" i="8"/>
  <c r="AQ25" i="8"/>
  <c r="AW24" i="8"/>
  <c r="AT24" i="8"/>
  <c r="AQ24" i="8"/>
  <c r="AW23" i="8"/>
  <c r="AT23" i="8"/>
  <c r="AQ23" i="8"/>
  <c r="AW22" i="8"/>
  <c r="AT22" i="8"/>
  <c r="AQ22" i="8"/>
  <c r="AW21" i="8"/>
  <c r="AT21" i="8"/>
  <c r="AQ21" i="8"/>
  <c r="AW20" i="8"/>
  <c r="AT20" i="8"/>
  <c r="AQ20" i="8"/>
  <c r="AW19" i="8"/>
  <c r="AT19" i="8"/>
  <c r="AQ19" i="8"/>
  <c r="AW18" i="8"/>
  <c r="AT18" i="8"/>
  <c r="AQ18" i="8"/>
  <c r="AW17" i="8"/>
  <c r="AT17" i="8"/>
  <c r="AQ17" i="8"/>
  <c r="AW16" i="8"/>
  <c r="AT16" i="8"/>
  <c r="AQ16" i="8"/>
  <c r="AW15" i="8"/>
  <c r="AT15" i="8"/>
  <c r="AQ15" i="8"/>
  <c r="AW14" i="8"/>
  <c r="AT14" i="8"/>
  <c r="AQ14" i="8"/>
  <c r="AW13" i="8"/>
  <c r="AT13" i="8"/>
  <c r="AQ13" i="8"/>
  <c r="AW12" i="8"/>
  <c r="AT12" i="8"/>
  <c r="AQ12" i="8"/>
  <c r="AV10" i="8"/>
  <c r="AV11" i="8" s="1"/>
  <c r="AU10" i="8"/>
  <c r="AU11" i="8" s="1"/>
  <c r="AS10" i="8"/>
  <c r="AR10" i="8"/>
  <c r="AR11" i="8" s="1"/>
  <c r="AP10" i="8"/>
  <c r="AO10" i="8"/>
  <c r="AO11" i="8" s="1"/>
  <c r="AW9" i="8"/>
  <c r="AT9" i="8"/>
  <c r="AQ9" i="8"/>
  <c r="AU4" i="8"/>
  <c r="AW4" i="8" s="1"/>
  <c r="AR4" i="8"/>
  <c r="AT4" i="8" s="1"/>
  <c r="AO4" i="8"/>
  <c r="AQ4" i="8" s="1"/>
  <c r="AN71" i="8"/>
  <c r="AK71" i="8"/>
  <c r="AH71" i="8"/>
  <c r="AE71" i="8"/>
  <c r="AB71" i="8"/>
  <c r="Y71" i="8"/>
  <c r="V71" i="8"/>
  <c r="S71" i="8"/>
  <c r="AN70" i="8"/>
  <c r="AK70" i="8"/>
  <c r="AH70" i="8"/>
  <c r="AE70" i="8"/>
  <c r="AB70" i="8"/>
  <c r="Y70" i="8"/>
  <c r="V70" i="8"/>
  <c r="S70" i="8"/>
  <c r="AN69" i="8"/>
  <c r="AK69" i="8"/>
  <c r="AH69" i="8"/>
  <c r="AE69" i="8"/>
  <c r="AB69" i="8"/>
  <c r="Y69" i="8"/>
  <c r="V69" i="8"/>
  <c r="S69" i="8"/>
  <c r="AN68" i="8"/>
  <c r="AK68" i="8"/>
  <c r="AH68" i="8"/>
  <c r="AE68" i="8"/>
  <c r="AB68" i="8"/>
  <c r="Y68" i="8"/>
  <c r="V68" i="8"/>
  <c r="S68" i="8"/>
  <c r="AN67" i="8"/>
  <c r="AK67" i="8"/>
  <c r="AH67" i="8"/>
  <c r="AE67" i="8"/>
  <c r="AB67" i="8"/>
  <c r="Y67" i="8"/>
  <c r="V67" i="8"/>
  <c r="S67" i="8"/>
  <c r="AN66" i="8"/>
  <c r="AK66" i="8"/>
  <c r="AH66" i="8"/>
  <c r="AE66" i="8"/>
  <c r="AB66" i="8"/>
  <c r="Y66" i="8"/>
  <c r="V66" i="8"/>
  <c r="S66" i="8"/>
  <c r="AN65" i="8"/>
  <c r="AK65" i="8"/>
  <c r="AH65" i="8"/>
  <c r="AE65" i="8"/>
  <c r="AB65" i="8"/>
  <c r="Y65" i="8"/>
  <c r="V65" i="8"/>
  <c r="S65" i="8"/>
  <c r="AN64" i="8"/>
  <c r="AK64" i="8"/>
  <c r="AH64" i="8"/>
  <c r="AE64" i="8"/>
  <c r="AB64" i="8"/>
  <c r="Y64" i="8"/>
  <c r="V64" i="8"/>
  <c r="S64" i="8"/>
  <c r="AN63" i="8"/>
  <c r="AK63" i="8"/>
  <c r="AH63" i="8"/>
  <c r="AE63" i="8"/>
  <c r="AB63" i="8"/>
  <c r="Y63" i="8"/>
  <c r="V63" i="8"/>
  <c r="S63" i="8"/>
  <c r="AN62" i="8"/>
  <c r="AK62" i="8"/>
  <c r="AH62" i="8"/>
  <c r="AE62" i="8"/>
  <c r="AB62" i="8"/>
  <c r="Y62" i="8"/>
  <c r="V62" i="8"/>
  <c r="AN61" i="8"/>
  <c r="AK61" i="8"/>
  <c r="AH61" i="8"/>
  <c r="AE61" i="8"/>
  <c r="AB61" i="8"/>
  <c r="Y61" i="8"/>
  <c r="V61" i="8"/>
  <c r="AN60" i="8"/>
  <c r="AK60" i="8"/>
  <c r="AH60" i="8"/>
  <c r="AE60" i="8"/>
  <c r="AB60" i="8"/>
  <c r="Y60" i="8"/>
  <c r="V60" i="8"/>
  <c r="AN59" i="8"/>
  <c r="AK59" i="8"/>
  <c r="AH59" i="8"/>
  <c r="AE59" i="8"/>
  <c r="AB59" i="8"/>
  <c r="Y59" i="8"/>
  <c r="V59" i="8"/>
  <c r="AN58" i="8"/>
  <c r="AK58" i="8"/>
  <c r="AH58" i="8"/>
  <c r="AE58" i="8"/>
  <c r="AB58" i="8"/>
  <c r="Y58" i="8"/>
  <c r="V58" i="8"/>
  <c r="AN55" i="8"/>
  <c r="AK55" i="8"/>
  <c r="AH55" i="8"/>
  <c r="AE55" i="8"/>
  <c r="AB55" i="8"/>
  <c r="Y55" i="8"/>
  <c r="V55" i="8"/>
  <c r="AM53" i="8"/>
  <c r="AL53" i="8"/>
  <c r="AL54" i="8" s="1"/>
  <c r="AJ53" i="8"/>
  <c r="AJ54" i="8" s="1"/>
  <c r="AI53" i="8"/>
  <c r="AI54" i="8" s="1"/>
  <c r="AG53" i="8"/>
  <c r="AF53" i="8"/>
  <c r="AF54" i="8" s="1"/>
  <c r="AD53" i="8"/>
  <c r="AD54" i="8" s="1"/>
  <c r="AC53" i="8"/>
  <c r="AC54" i="8" s="1"/>
  <c r="AA53" i="8"/>
  <c r="AA54" i="8" s="1"/>
  <c r="Z53" i="8"/>
  <c r="Z54" i="8" s="1"/>
  <c r="X53" i="8"/>
  <c r="X54" i="8" s="1"/>
  <c r="W53" i="8"/>
  <c r="U53" i="8"/>
  <c r="U54" i="8" s="1"/>
  <c r="T53" i="8"/>
  <c r="T54" i="8" s="1"/>
  <c r="AN52" i="8"/>
  <c r="AK52" i="8"/>
  <c r="AH52" i="8"/>
  <c r="AE52" i="8"/>
  <c r="AB52" i="8"/>
  <c r="Y52" i="8"/>
  <c r="V52" i="8"/>
  <c r="AN50" i="8"/>
  <c r="AK50" i="8"/>
  <c r="AH50" i="8"/>
  <c r="AE50" i="8"/>
  <c r="AB50" i="8"/>
  <c r="Y50" i="8"/>
  <c r="V50" i="8"/>
  <c r="AN49" i="8"/>
  <c r="AK49" i="8"/>
  <c r="AH49" i="8"/>
  <c r="AE49" i="8"/>
  <c r="AB49" i="8"/>
  <c r="Y49" i="8"/>
  <c r="V49" i="8"/>
  <c r="AN48" i="8"/>
  <c r="AK48" i="8"/>
  <c r="AH48" i="8"/>
  <c r="AE48" i="8"/>
  <c r="AB48" i="8"/>
  <c r="Y48" i="8"/>
  <c r="V48" i="8"/>
  <c r="AN47" i="8"/>
  <c r="AK47" i="8"/>
  <c r="AH47" i="8"/>
  <c r="AE47" i="8"/>
  <c r="AB47" i="8"/>
  <c r="Y47" i="8"/>
  <c r="V47" i="8"/>
  <c r="AN46" i="8"/>
  <c r="AK46" i="8"/>
  <c r="AH46" i="8"/>
  <c r="AE46" i="8"/>
  <c r="AB46" i="8"/>
  <c r="Y46" i="8"/>
  <c r="V46" i="8"/>
  <c r="AN45" i="8"/>
  <c r="AK45" i="8"/>
  <c r="AH45" i="8"/>
  <c r="AE45" i="8"/>
  <c r="AB45" i="8"/>
  <c r="Y45" i="8"/>
  <c r="V45" i="8"/>
  <c r="AN44" i="8"/>
  <c r="AK44" i="8"/>
  <c r="AH44" i="8"/>
  <c r="AE44" i="8"/>
  <c r="AB44" i="8"/>
  <c r="Y44" i="8"/>
  <c r="V44" i="8"/>
  <c r="AN43" i="8"/>
  <c r="AK43" i="8"/>
  <c r="AH43" i="8"/>
  <c r="AE43" i="8"/>
  <c r="AB43" i="8"/>
  <c r="Y43" i="8"/>
  <c r="V43" i="8"/>
  <c r="AN42" i="8"/>
  <c r="AK42" i="8"/>
  <c r="AH42" i="8"/>
  <c r="AE42" i="8"/>
  <c r="AB42" i="8"/>
  <c r="Y42" i="8"/>
  <c r="V42" i="8"/>
  <c r="AN41" i="8"/>
  <c r="AK41" i="8"/>
  <c r="AH41" i="8"/>
  <c r="AE41" i="8"/>
  <c r="AB41" i="8"/>
  <c r="Y41" i="8"/>
  <c r="V41" i="8"/>
  <c r="AN40" i="8"/>
  <c r="AK40" i="8"/>
  <c r="AH40" i="8"/>
  <c r="AE40" i="8"/>
  <c r="AB40" i="8"/>
  <c r="Y40" i="8"/>
  <c r="V40" i="8"/>
  <c r="AN39" i="8"/>
  <c r="AK39" i="8"/>
  <c r="AH39" i="8"/>
  <c r="AE39" i="8"/>
  <c r="AB39" i="8"/>
  <c r="Y39" i="8"/>
  <c r="V39" i="8"/>
  <c r="AN38" i="8"/>
  <c r="AK38" i="8"/>
  <c r="AH38" i="8"/>
  <c r="AE38" i="8"/>
  <c r="AB38" i="8"/>
  <c r="Y38" i="8"/>
  <c r="V38" i="8"/>
  <c r="AN37" i="8"/>
  <c r="AK37" i="8"/>
  <c r="AH37" i="8"/>
  <c r="AE37" i="8"/>
  <c r="AB37" i="8"/>
  <c r="Y37" i="8"/>
  <c r="V37" i="8"/>
  <c r="AN36" i="8"/>
  <c r="AK36" i="8"/>
  <c r="AH36" i="8"/>
  <c r="AE36" i="8"/>
  <c r="AB36" i="8"/>
  <c r="Y36" i="8"/>
  <c r="V36" i="8"/>
  <c r="AN35" i="8"/>
  <c r="AK35" i="8"/>
  <c r="AH35" i="8"/>
  <c r="AE35" i="8"/>
  <c r="AB35" i="8"/>
  <c r="Y35" i="8"/>
  <c r="V35" i="8"/>
  <c r="AN34" i="8"/>
  <c r="AK34" i="8"/>
  <c r="AH34" i="8"/>
  <c r="AE34" i="8"/>
  <c r="AB34" i="8"/>
  <c r="Y34" i="8"/>
  <c r="V34" i="8"/>
  <c r="AN33" i="8"/>
  <c r="AK33" i="8"/>
  <c r="AH33" i="8"/>
  <c r="AE33" i="8"/>
  <c r="AB33" i="8"/>
  <c r="Y33" i="8"/>
  <c r="V33" i="8"/>
  <c r="AM31" i="8"/>
  <c r="AM32" i="8" s="1"/>
  <c r="AL31" i="8"/>
  <c r="AJ31" i="8"/>
  <c r="AJ32" i="8" s="1"/>
  <c r="AI31" i="8"/>
  <c r="AI32" i="8" s="1"/>
  <c r="AG31" i="8"/>
  <c r="AF31" i="8"/>
  <c r="AF32" i="8" s="1"/>
  <c r="AD31" i="8"/>
  <c r="AD32" i="8" s="1"/>
  <c r="AC31" i="8"/>
  <c r="AA31" i="8"/>
  <c r="AA32" i="8" s="1"/>
  <c r="Z31" i="8"/>
  <c r="Z32" i="8" s="1"/>
  <c r="X31" i="8"/>
  <c r="X32" i="8" s="1"/>
  <c r="W31" i="8"/>
  <c r="W32" i="8" s="1"/>
  <c r="U31" i="8"/>
  <c r="U32" i="8" s="1"/>
  <c r="T31" i="8"/>
  <c r="T32" i="8" s="1"/>
  <c r="AN30" i="8"/>
  <c r="AK30" i="8"/>
  <c r="AH30" i="8"/>
  <c r="AE30" i="8"/>
  <c r="AB30" i="8"/>
  <c r="Y30" i="8"/>
  <c r="V30" i="8"/>
  <c r="AN28" i="8"/>
  <c r="AK28" i="8"/>
  <c r="AH28" i="8"/>
  <c r="AE28" i="8"/>
  <c r="AB28" i="8"/>
  <c r="Y28" i="8"/>
  <c r="V28" i="8"/>
  <c r="AN27" i="8"/>
  <c r="AK27" i="8"/>
  <c r="AH27" i="8"/>
  <c r="AE27" i="8"/>
  <c r="AB27" i="8"/>
  <c r="Y27" i="8"/>
  <c r="V27" i="8"/>
  <c r="AN26" i="8"/>
  <c r="AK26" i="8"/>
  <c r="AH26" i="8"/>
  <c r="AE26" i="8"/>
  <c r="AB26" i="8"/>
  <c r="Y26" i="8"/>
  <c r="V26" i="8"/>
  <c r="AN25" i="8"/>
  <c r="AK25" i="8"/>
  <c r="AH25" i="8"/>
  <c r="AE25" i="8"/>
  <c r="AB25" i="8"/>
  <c r="Y25" i="8"/>
  <c r="V25" i="8"/>
  <c r="AN24" i="8"/>
  <c r="AK24" i="8"/>
  <c r="AH24" i="8"/>
  <c r="AE24" i="8"/>
  <c r="AB24" i="8"/>
  <c r="Y24" i="8"/>
  <c r="V24" i="8"/>
  <c r="AN23" i="8"/>
  <c r="AK23" i="8"/>
  <c r="AH23" i="8"/>
  <c r="AE23" i="8"/>
  <c r="AB23" i="8"/>
  <c r="Y23" i="8"/>
  <c r="V23" i="8"/>
  <c r="AN22" i="8"/>
  <c r="AK22" i="8"/>
  <c r="AH22" i="8"/>
  <c r="AE22" i="8"/>
  <c r="AB22" i="8"/>
  <c r="Y22" i="8"/>
  <c r="V22" i="8"/>
  <c r="AN21" i="8"/>
  <c r="AK21" i="8"/>
  <c r="AH21" i="8"/>
  <c r="AE21" i="8"/>
  <c r="AB21" i="8"/>
  <c r="Y21" i="8"/>
  <c r="V21" i="8"/>
  <c r="AN20" i="8"/>
  <c r="AK20" i="8"/>
  <c r="AH20" i="8"/>
  <c r="AE20" i="8"/>
  <c r="AB20" i="8"/>
  <c r="Y20" i="8"/>
  <c r="V20" i="8"/>
  <c r="AN19" i="8"/>
  <c r="AK19" i="8"/>
  <c r="AH19" i="8"/>
  <c r="AE19" i="8"/>
  <c r="AB19" i="8"/>
  <c r="Y19" i="8"/>
  <c r="V19" i="8"/>
  <c r="AN18" i="8"/>
  <c r="AK18" i="8"/>
  <c r="AH18" i="8"/>
  <c r="AE18" i="8"/>
  <c r="AB18" i="8"/>
  <c r="Y18" i="8"/>
  <c r="V18" i="8"/>
  <c r="AN17" i="8"/>
  <c r="AK17" i="8"/>
  <c r="AH17" i="8"/>
  <c r="AE17" i="8"/>
  <c r="AB17" i="8"/>
  <c r="Y17" i="8"/>
  <c r="V17" i="8"/>
  <c r="AN16" i="8"/>
  <c r="AK16" i="8"/>
  <c r="AH16" i="8"/>
  <c r="AE16" i="8"/>
  <c r="AB16" i="8"/>
  <c r="Y16" i="8"/>
  <c r="V16" i="8"/>
  <c r="AN15" i="8"/>
  <c r="AK15" i="8"/>
  <c r="AH15" i="8"/>
  <c r="AE15" i="8"/>
  <c r="AB15" i="8"/>
  <c r="Y15" i="8"/>
  <c r="V15" i="8"/>
  <c r="AN14" i="8"/>
  <c r="AK14" i="8"/>
  <c r="AH14" i="8"/>
  <c r="AE14" i="8"/>
  <c r="AB14" i="8"/>
  <c r="Y14" i="8"/>
  <c r="V14" i="8"/>
  <c r="AN13" i="8"/>
  <c r="AK13" i="8"/>
  <c r="AH13" i="8"/>
  <c r="AE13" i="8"/>
  <c r="AB13" i="8"/>
  <c r="Y13" i="8"/>
  <c r="V13" i="8"/>
  <c r="AN12" i="8"/>
  <c r="AK12" i="8"/>
  <c r="AH12" i="8"/>
  <c r="AE12" i="8"/>
  <c r="AB12" i="8"/>
  <c r="Y12" i="8"/>
  <c r="V12" i="8"/>
  <c r="AM10" i="8"/>
  <c r="AM11" i="8" s="1"/>
  <c r="AL10" i="8"/>
  <c r="AJ10" i="8"/>
  <c r="AJ11" i="8" s="1"/>
  <c r="AI10" i="8"/>
  <c r="AI11" i="8" s="1"/>
  <c r="AG10" i="8"/>
  <c r="AG11" i="8" s="1"/>
  <c r="AF10" i="8"/>
  <c r="AD10" i="8"/>
  <c r="AD11" i="8" s="1"/>
  <c r="AC10" i="8"/>
  <c r="AA10" i="8"/>
  <c r="AA11" i="8" s="1"/>
  <c r="Z10" i="8"/>
  <c r="Z11" i="8" s="1"/>
  <c r="X10" i="8"/>
  <c r="W10" i="8"/>
  <c r="W11" i="8" s="1"/>
  <c r="U10" i="8"/>
  <c r="U11" i="8" s="1"/>
  <c r="T10" i="8"/>
  <c r="T11" i="8" s="1"/>
  <c r="AN9" i="8"/>
  <c r="AK9" i="8"/>
  <c r="AH9" i="8"/>
  <c r="AE9" i="8"/>
  <c r="AB9" i="8"/>
  <c r="Y9" i="8"/>
  <c r="V9" i="8"/>
  <c r="AL4" i="8"/>
  <c r="AN4" i="8" s="1"/>
  <c r="AI4" i="8"/>
  <c r="AK4" i="8" s="1"/>
  <c r="AF4" i="8"/>
  <c r="AH4" i="8" s="1"/>
  <c r="AC4" i="8"/>
  <c r="AE4" i="8" s="1"/>
  <c r="Z4" i="8"/>
  <c r="AB4" i="8" s="1"/>
  <c r="W4" i="8"/>
  <c r="Y4" i="8" s="1"/>
  <c r="G30" i="8"/>
  <c r="G52" i="8"/>
  <c r="G10" i="10"/>
  <c r="C5" i="8" l="1"/>
  <c r="C7" i="8" s="1"/>
  <c r="B7" i="8"/>
  <c r="B6" i="8"/>
  <c r="D10" i="8"/>
  <c r="B11" i="8"/>
  <c r="D53" i="8"/>
  <c r="C32" i="8"/>
  <c r="AS5" i="8"/>
  <c r="AS6" i="8" s="1"/>
  <c r="AE10" i="8"/>
  <c r="AE31" i="8"/>
  <c r="AH31" i="8"/>
  <c r="AF5" i="8"/>
  <c r="AF7" i="8" s="1"/>
  <c r="AW53" i="8"/>
  <c r="M31" i="8"/>
  <c r="AT31" i="8"/>
  <c r="AK53" i="8"/>
  <c r="P10" i="8"/>
  <c r="AQ10" i="8"/>
  <c r="E5" i="8"/>
  <c r="E7" i="8" s="1"/>
  <c r="AN31" i="8"/>
  <c r="F5" i="8"/>
  <c r="F6" i="8" s="1"/>
  <c r="J31" i="8"/>
  <c r="V53" i="8"/>
  <c r="W5" i="8"/>
  <c r="W7" i="8" s="1"/>
  <c r="J10" i="8"/>
  <c r="AK10" i="8"/>
  <c r="Q5" i="8"/>
  <c r="Q6" i="8" s="1"/>
  <c r="AP5" i="8"/>
  <c r="AP6" i="8" s="1"/>
  <c r="H5" i="8"/>
  <c r="H6" i="8" s="1"/>
  <c r="AN10" i="8"/>
  <c r="AH53" i="8"/>
  <c r="AC11" i="8"/>
  <c r="G31" i="8"/>
  <c r="AT53" i="8"/>
  <c r="S53" i="8"/>
  <c r="P31" i="8"/>
  <c r="AH10" i="8"/>
  <c r="AV5" i="8"/>
  <c r="AL11" i="8"/>
  <c r="M10" i="8"/>
  <c r="Y10" i="8"/>
  <c r="AQ31" i="8"/>
  <c r="AE53" i="8"/>
  <c r="AU5" i="8"/>
  <c r="AU7" i="8" s="1"/>
  <c r="AW10" i="8"/>
  <c r="K5" i="8"/>
  <c r="K7" i="8" s="1"/>
  <c r="AK31" i="8"/>
  <c r="AG54" i="8"/>
  <c r="G53" i="8"/>
  <c r="AP11" i="8"/>
  <c r="X11" i="8"/>
  <c r="AL32" i="8"/>
  <c r="W54" i="8"/>
  <c r="L5" i="8"/>
  <c r="L6" i="8" s="1"/>
  <c r="AJ5" i="8"/>
  <c r="AJ7" i="8" s="1"/>
  <c r="AL5" i="8"/>
  <c r="AL6" i="8" s="1"/>
  <c r="AQ53" i="8"/>
  <c r="R5" i="8"/>
  <c r="R6" i="8" s="1"/>
  <c r="M53" i="8"/>
  <c r="AB10" i="8"/>
  <c r="AB53" i="8"/>
  <c r="J53" i="8"/>
  <c r="F54" i="8"/>
  <c r="T5" i="8"/>
  <c r="T6" i="8" s="1"/>
  <c r="AG32" i="8"/>
  <c r="O5" i="8"/>
  <c r="O7" i="8" s="1"/>
  <c r="P53" i="8"/>
  <c r="AD5" i="8"/>
  <c r="AD7" i="8" s="1"/>
  <c r="K32" i="8"/>
  <c r="Y53" i="8"/>
  <c r="Z5" i="8"/>
  <c r="Z7" i="8" s="1"/>
  <c r="AN53" i="8"/>
  <c r="AG5" i="8"/>
  <c r="V31" i="8"/>
  <c r="S10" i="8"/>
  <c r="AM54" i="8"/>
  <c r="AS11" i="8"/>
  <c r="S31" i="8"/>
  <c r="I5" i="8"/>
  <c r="AC5" i="8"/>
  <c r="AM5" i="8"/>
  <c r="AT10" i="8"/>
  <c r="U5" i="8"/>
  <c r="AV32" i="8"/>
  <c r="AW31" i="8"/>
  <c r="AR5" i="8"/>
  <c r="AF11" i="8"/>
  <c r="AC32" i="8"/>
  <c r="N5" i="8"/>
  <c r="AB31" i="8"/>
  <c r="V10" i="8"/>
  <c r="AO5" i="8"/>
  <c r="G10" i="8"/>
  <c r="X5" i="8"/>
  <c r="F11" i="8"/>
  <c r="AA5" i="8"/>
  <c r="AI5" i="8"/>
  <c r="Y31" i="8"/>
  <c r="D7" i="8" l="1"/>
  <c r="C6" i="8"/>
  <c r="D5" i="8"/>
  <c r="AU6" i="8"/>
  <c r="AF6" i="8"/>
  <c r="AS7" i="8"/>
  <c r="E6" i="8"/>
  <c r="AW5" i="8"/>
  <c r="W6" i="8"/>
  <c r="G5" i="8"/>
  <c r="AV7" i="8"/>
  <c r="AW7" i="8" s="1"/>
  <c r="H7" i="8"/>
  <c r="AQ5" i="8"/>
  <c r="F7" i="8"/>
  <c r="G7" i="8" s="1"/>
  <c r="L7" i="8"/>
  <c r="M7" i="8" s="1"/>
  <c r="AV6" i="8"/>
  <c r="AJ6" i="8"/>
  <c r="Q7" i="8"/>
  <c r="Z6" i="8"/>
  <c r="AD6" i="8"/>
  <c r="R7" i="8"/>
  <c r="M5" i="8"/>
  <c r="T7" i="8"/>
  <c r="AE5" i="8"/>
  <c r="K6" i="8"/>
  <c r="AL7" i="8"/>
  <c r="S5" i="8"/>
  <c r="O6" i="8"/>
  <c r="P5" i="8"/>
  <c r="AI7" i="8"/>
  <c r="AK7" i="8" s="1"/>
  <c r="AI6" i="8"/>
  <c r="AK5" i="8"/>
  <c r="AR7" i="8"/>
  <c r="AR6" i="8"/>
  <c r="AG6" i="8"/>
  <c r="AG7" i="8"/>
  <c r="AH7" i="8" s="1"/>
  <c r="AH5" i="8"/>
  <c r="N7" i="8"/>
  <c r="P7" i="8" s="1"/>
  <c r="N6" i="8"/>
  <c r="I7" i="8"/>
  <c r="I6" i="8"/>
  <c r="J5" i="8"/>
  <c r="V5" i="8"/>
  <c r="U7" i="8"/>
  <c r="U6" i="8"/>
  <c r="AA7" i="8"/>
  <c r="AB7" i="8" s="1"/>
  <c r="AB5" i="8"/>
  <c r="AA6" i="8"/>
  <c r="AC7" i="8"/>
  <c r="AE7" i="8" s="1"/>
  <c r="AC6" i="8"/>
  <c r="AT5" i="8"/>
  <c r="AO7" i="8"/>
  <c r="AQ7" i="8" s="1"/>
  <c r="AO6" i="8"/>
  <c r="AN5" i="8"/>
  <c r="AM7" i="8"/>
  <c r="AM6" i="8"/>
  <c r="X7" i="8"/>
  <c r="Y7" i="8" s="1"/>
  <c r="X6" i="8"/>
  <c r="Y5" i="8"/>
  <c r="AT7" i="8" l="1"/>
  <c r="V7" i="8"/>
  <c r="J7" i="8"/>
  <c r="S7" i="8"/>
  <c r="AN7" i="8"/>
</calcChain>
</file>

<file path=xl/sharedStrings.xml><?xml version="1.0" encoding="utf-8"?>
<sst xmlns="http://schemas.openxmlformats.org/spreadsheetml/2006/main" count="4430" uniqueCount="2090">
  <si>
    <t xml:space="preserve">     Household maintenance</t>
  </si>
  <si>
    <t xml:space="preserve">     Child care</t>
  </si>
  <si>
    <t xml:space="preserve">     Repair and hire of footwear</t>
  </si>
  <si>
    <t xml:space="preserve">     Personal care services</t>
  </si>
  <si>
    <t xml:space="preserve">     Funeral and burial services</t>
  </si>
  <si>
    <t xml:space="preserve">     Accounting and other business services</t>
  </si>
  <si>
    <t xml:space="preserve">     Communication</t>
  </si>
  <si>
    <t xml:space="preserve">     Food supplied to civilians</t>
  </si>
  <si>
    <t xml:space="preserve">     Purchased meals and beverages</t>
  </si>
  <si>
    <t xml:space="preserve">     Veterinary and other services for pets</t>
  </si>
  <si>
    <t xml:space="preserve">     Gambling</t>
  </si>
  <si>
    <t xml:space="preserve">     Other motor vehicle services</t>
  </si>
  <si>
    <t xml:space="preserve">     Imputed rental of owner-occupied nonfarm housing</t>
  </si>
  <si>
    <t xml:space="preserve">     Rent and utilities</t>
  </si>
  <si>
    <t xml:space="preserve">Ratio of comparable services to total services </t>
  </si>
  <si>
    <t>Comparable services</t>
  </si>
  <si>
    <t xml:space="preserve">     Newspapers and periodicals</t>
  </si>
  <si>
    <t xml:space="preserve">     Tobacco</t>
  </si>
  <si>
    <t xml:space="preserve">     Personal care products</t>
  </si>
  <si>
    <t xml:space="preserve">     Sewing items</t>
  </si>
  <si>
    <t xml:space="preserve">     Household linens</t>
  </si>
  <si>
    <t xml:space="preserve">     Household paper products</t>
  </si>
  <si>
    <t xml:space="preserve">     Household cleaning products</t>
  </si>
  <si>
    <t xml:space="preserve">     Film and photographic supplies</t>
  </si>
  <si>
    <t xml:space="preserve">     Pets and related products</t>
  </si>
  <si>
    <t xml:space="preserve">     Gasoline and other energy goods</t>
  </si>
  <si>
    <t xml:space="preserve">     Shoes and other footwear</t>
  </si>
  <si>
    <t xml:space="preserve">     Clothing materials</t>
  </si>
  <si>
    <t xml:space="preserve">     Men's and boys' clothing </t>
  </si>
  <si>
    <t xml:space="preserve">     Women's and girls' clothing</t>
  </si>
  <si>
    <t xml:space="preserve">     Alcoholic beverages purchased for off-premises consumption</t>
  </si>
  <si>
    <t xml:space="preserve">     Nonalcoholic beverages purchased for off-premises consumption</t>
  </si>
  <si>
    <t xml:space="preserve">     Food purchased for off-premises consumption</t>
  </si>
  <si>
    <t xml:space="preserve">Ratio of comparable nondurables to total nondurables </t>
  </si>
  <si>
    <t>Comparable nondurable goods</t>
  </si>
  <si>
    <t>Total nondurable goods</t>
  </si>
  <si>
    <t xml:space="preserve">     Telephone and facsimile equipment</t>
  </si>
  <si>
    <t xml:space="preserve">     Jewelry and watches</t>
  </si>
  <si>
    <t xml:space="preserve">     Musical instruments</t>
  </si>
  <si>
    <t xml:space="preserve">     Recreational books</t>
  </si>
  <si>
    <t xml:space="preserve">     Other recreational vehicles</t>
  </si>
  <si>
    <t xml:space="preserve">     Pleasure boats</t>
  </si>
  <si>
    <t xml:space="preserve">     Bicycles and accessories</t>
  </si>
  <si>
    <t xml:space="preserve">     Sporting equipment, supplies, guns, and ammunition</t>
  </si>
  <si>
    <t xml:space="preserve">     Photographic equipment</t>
  </si>
  <si>
    <t xml:space="preserve">     Audio equipment</t>
  </si>
  <si>
    <t xml:space="preserve">     Televisions</t>
  </si>
  <si>
    <t xml:space="preserve">     Outdoor equipment and supplies</t>
  </si>
  <si>
    <t xml:space="preserve">     Glassware, tableware, and household utensils</t>
  </si>
  <si>
    <t xml:space="preserve">     Household appliances</t>
  </si>
  <si>
    <t xml:space="preserve">     Furniture and furnishings</t>
  </si>
  <si>
    <t xml:space="preserve">Ratio of comparable durables to total durables </t>
  </si>
  <si>
    <t>Comparable durable goods</t>
  </si>
  <si>
    <t>Total durable goods</t>
  </si>
  <si>
    <t>Comparable items (adjusted for population)</t>
  </si>
  <si>
    <t xml:space="preserve">Ratio of comparable items to total </t>
  </si>
  <si>
    <t>Comparable items</t>
  </si>
  <si>
    <t>Total</t>
  </si>
  <si>
    <t>Total durables, nondurables, and services</t>
  </si>
  <si>
    <t>CE-to-PCE ratio</t>
  </si>
  <si>
    <t>CE</t>
  </si>
  <si>
    <t>PCE</t>
  </si>
  <si>
    <t xml:space="preserve">     Motor vehicles and parts</t>
  </si>
  <si>
    <t xml:space="preserve">     Personal computers and peripheral equipment</t>
  </si>
  <si>
    <t xml:space="preserve">     Pharmaceutical products</t>
  </si>
  <si>
    <t xml:space="preserve">     Audio-video, photographic, and information processing
      equipment services</t>
  </si>
  <si>
    <t>Durable goods</t>
  </si>
  <si>
    <t>Nondurable goods</t>
  </si>
  <si>
    <t>Services - household consumption expenditures</t>
  </si>
  <si>
    <t>Summary comparison of aggregate Consumer Expenditures (CE) and Personal Consumption Expenditures (PCE) [In millions of dollars]</t>
  </si>
  <si>
    <t>*</t>
  </si>
  <si>
    <t xml:space="preserve">     Rental of tenant-occupied nonfarm housing (20)</t>
  </si>
  <si>
    <t xml:space="preserve">     Household utilities</t>
  </si>
  <si>
    <t>*PCE Series is either no longer available or no longer comparable</t>
  </si>
  <si>
    <t xml:space="preserve">    Fuel oil and other fuels</t>
  </si>
  <si>
    <t xml:space="preserve">    Water</t>
  </si>
  <si>
    <t xml:space="preserve">    Electricity and natural gas</t>
  </si>
  <si>
    <t>Utilities</t>
  </si>
  <si>
    <t>Mortgage payment</t>
  </si>
  <si>
    <t>Rent</t>
  </si>
  <si>
    <t>Expenditures:</t>
  </si>
  <si>
    <t>Average annual income</t>
  </si>
  <si>
    <t>Number of persons per unit</t>
  </si>
  <si>
    <t>Consumer Unit Characteristics:</t>
  </si>
  <si>
    <t>ACS</t>
  </si>
  <si>
    <t>CE Categories</t>
  </si>
  <si>
    <t>Ratio</t>
  </si>
  <si>
    <t/>
  </si>
  <si>
    <t>990940</t>
  </si>
  <si>
    <t xml:space="preserve">                Material for finishing basements and</t>
  </si>
  <si>
    <t>320613</t>
  </si>
  <si>
    <t xml:space="preserve">                Material for insulation, other maintenance</t>
  </si>
  <si>
    <t>340912</t>
  </si>
  <si>
    <t xml:space="preserve">              Management and upkeep services for security</t>
  </si>
  <si>
    <t>230902</t>
  </si>
  <si>
    <t xml:space="preserve">              Property management</t>
  </si>
  <si>
    <t>320633</t>
  </si>
  <si>
    <t xml:space="preserve">              Materials for landscaping maintenance</t>
  </si>
  <si>
    <t xml:space="preserve">              Miscellaneous supplies and equipment</t>
  </si>
  <si>
    <t>240323</t>
  </si>
  <si>
    <t xml:space="preserve">              Electrical supplies, heating and cooling</t>
  </si>
  <si>
    <t>240313</t>
  </si>
  <si>
    <t xml:space="preserve">              Plumbing supplies and equipment</t>
  </si>
  <si>
    <t>240223</t>
  </si>
  <si>
    <t xml:space="preserve">              Material for patio, walk, fence, drive,</t>
  </si>
  <si>
    <t>240214</t>
  </si>
  <si>
    <t xml:space="preserve">              Materials for plastering, paneling, roofing,</t>
  </si>
  <si>
    <t>240123</t>
  </si>
  <si>
    <t xml:space="preserve">              Tools and equipment for painting and</t>
  </si>
  <si>
    <t>240113</t>
  </si>
  <si>
    <t xml:space="preserve">              Paints, wallpaper, supplies</t>
  </si>
  <si>
    <t>320626</t>
  </si>
  <si>
    <t xml:space="preserve">              Flooring installation, repair, replacement</t>
  </si>
  <si>
    <t>230152</t>
  </si>
  <si>
    <t xml:space="preserve">              Repair and remodeling services</t>
  </si>
  <si>
    <t>790690</t>
  </si>
  <si>
    <t xml:space="preserve">              Construction materials for jobs not started</t>
  </si>
  <si>
    <t>990920</t>
  </si>
  <si>
    <t xml:space="preserve">              Materials for additions, finishing basements,</t>
  </si>
  <si>
    <t>320611</t>
  </si>
  <si>
    <t xml:space="preserve">              Material for insulation, other maintenance and</t>
  </si>
  <si>
    <t>990930</t>
  </si>
  <si>
    <t xml:space="preserve">              Materials to finish basement, remodel rooms or</t>
  </si>
  <si>
    <t>320612</t>
  </si>
  <si>
    <t>170410</t>
  </si>
  <si>
    <t xml:space="preserve">            Instant and freeze dried coffee</t>
  </si>
  <si>
    <t>170310</t>
  </si>
  <si>
    <t xml:space="preserve">            Roasted coffee</t>
  </si>
  <si>
    <t>180720</t>
  </si>
  <si>
    <t xml:space="preserve">            Vitamin supplements</t>
  </si>
  <si>
    <t>180710</t>
  </si>
  <si>
    <t xml:space="preserve">            Miscellaneous prepared foods</t>
  </si>
  <si>
    <t>180620</t>
  </si>
  <si>
    <t xml:space="preserve">            Baby food</t>
  </si>
  <si>
    <t>180612</t>
  </si>
  <si>
    <t xml:space="preserve">            Prepared desserts</t>
  </si>
  <si>
    <t>180611</t>
  </si>
  <si>
    <t xml:space="preserve">            Prepared salads</t>
  </si>
  <si>
    <t>180520</t>
  </si>
  <si>
    <t xml:space="preserve">            Baking needs and miscellaneous products</t>
  </si>
  <si>
    <t>180510</t>
  </si>
  <si>
    <t xml:space="preserve">            Sauces and gravies</t>
  </si>
  <si>
    <t>180420</t>
  </si>
  <si>
    <t xml:space="preserve">            Olives, pickles, relishes</t>
  </si>
  <si>
    <t>180410</t>
  </si>
  <si>
    <t xml:space="preserve">            Salt, spices, other seasonings</t>
  </si>
  <si>
    <t>180320</t>
  </si>
  <si>
    <t xml:space="preserve">            Nuts</t>
  </si>
  <si>
    <t>180310</t>
  </si>
  <si>
    <t xml:space="preserve">            Potato chips and other snacks</t>
  </si>
  <si>
    <t>180220</t>
  </si>
  <si>
    <t xml:space="preserve">            Other frozen prepared foods</t>
  </si>
  <si>
    <t>180210</t>
  </si>
  <si>
    <t xml:space="preserve">            Frozen meals</t>
  </si>
  <si>
    <t>140420</t>
  </si>
  <si>
    <t xml:space="preserve">            Fresh and canned vegetable juices</t>
  </si>
  <si>
    <t>140410</t>
  </si>
  <si>
    <t xml:space="preserve">            Frozen vegetable juices</t>
  </si>
  <si>
    <t>140310</t>
  </si>
  <si>
    <t xml:space="preserve">            Dried processed vegetables</t>
  </si>
  <si>
    <t>140340</t>
  </si>
  <si>
    <t xml:space="preserve">            Dried miscellaneous vegetables</t>
  </si>
  <si>
    <t>140330</t>
  </si>
  <si>
    <t xml:space="preserve">            Dried beans</t>
  </si>
  <si>
    <t>140320</t>
  </si>
  <si>
    <t xml:space="preserve">            Dried peas</t>
  </si>
  <si>
    <t>140230</t>
  </si>
  <si>
    <t xml:space="preserve">            Canned miscellaneous vegetables</t>
  </si>
  <si>
    <t>140220</t>
  </si>
  <si>
    <t xml:space="preserve">            Canned corn</t>
  </si>
  <si>
    <t>140210</t>
  </si>
  <si>
    <t xml:space="preserve">            Canned beans</t>
  </si>
  <si>
    <t>130122</t>
  </si>
  <si>
    <t xml:space="preserve">            Frozen fruit juices</t>
  </si>
  <si>
    <t>130121</t>
  </si>
  <si>
    <t xml:space="preserve">            Frozen fruits</t>
  </si>
  <si>
    <t>130110</t>
  </si>
  <si>
    <t xml:space="preserve">            Frozen orange juice</t>
  </si>
  <si>
    <t>060210</t>
  </si>
  <si>
    <t xml:space="preserve">            Fresh and frozen chicken parts</t>
  </si>
  <si>
    <t>060110</t>
  </si>
  <si>
    <t xml:space="preserve">            Fresh and frozen whole chicken</t>
  </si>
  <si>
    <t>050900</t>
  </si>
  <si>
    <t xml:space="preserve">            Mutton, goat and game</t>
  </si>
  <si>
    <t>050410</t>
  </si>
  <si>
    <t xml:space="preserve">            Lamb and organ meats</t>
  </si>
  <si>
    <t>050310</t>
  </si>
  <si>
    <t xml:space="preserve">            Other lunchmeats</t>
  </si>
  <si>
    <t>050210</t>
  </si>
  <si>
    <t xml:space="preserve">            Bologna, liverwurst, salami</t>
  </si>
  <si>
    <t>040610</t>
  </si>
  <si>
    <t xml:space="preserve">            Canned ham</t>
  </si>
  <si>
    <t>040310</t>
  </si>
  <si>
    <t xml:space="preserve">            Ham, not canned</t>
  </si>
  <si>
    <t>030710</t>
  </si>
  <si>
    <t xml:space="preserve">            Other steak</t>
  </si>
  <si>
    <t>030610</t>
  </si>
  <si>
    <t xml:space="preserve">            Sirloin steak</t>
  </si>
  <si>
    <t>030510</t>
  </si>
  <si>
    <t xml:space="preserve">            Round steak</t>
  </si>
  <si>
    <t>030410</t>
  </si>
  <si>
    <t xml:space="preserve">            Other roast</t>
  </si>
  <si>
    <t>030310</t>
  </si>
  <si>
    <t xml:space="preserve">            Round roast</t>
  </si>
  <si>
    <t>030210</t>
  </si>
  <si>
    <t xml:space="preserve">            Chuck roast</t>
  </si>
  <si>
    <t>020820</t>
  </si>
  <si>
    <t xml:space="preserve">            Pies, tarts, turnovers</t>
  </si>
  <si>
    <t>020710</t>
  </si>
  <si>
    <t xml:space="preserve">            Sweetrolls, coffee cakes, doughnuts</t>
  </si>
  <si>
    <t>020620</t>
  </si>
  <si>
    <t xml:space="preserve">            Bread and cracker products</t>
  </si>
  <si>
    <t>020410</t>
  </si>
  <si>
    <t xml:space="preserve">            Cakes and cupcakes</t>
  </si>
  <si>
    <t>020310</t>
  </si>
  <si>
    <t xml:space="preserve">            Biscuits and rolls</t>
  </si>
  <si>
    <t>020610</t>
  </si>
  <si>
    <t xml:space="preserve">            Crackers</t>
  </si>
  <si>
    <t>020510</t>
  </si>
  <si>
    <t xml:space="preserve">            Cookies</t>
  </si>
  <si>
    <t>020210</t>
  </si>
  <si>
    <t xml:space="preserve">            Bread, other than white</t>
  </si>
  <si>
    <t>020110</t>
  </si>
  <si>
    <t xml:space="preserve">            White bread</t>
  </si>
  <si>
    <t>450352</t>
  </si>
  <si>
    <t xml:space="preserve">            Trade in allowance for car/truck lease</t>
  </si>
  <si>
    <t>450351</t>
  </si>
  <si>
    <t xml:space="preserve">            Extra fees for car/truck lease</t>
  </si>
  <si>
    <t>450354</t>
  </si>
  <si>
    <t xml:space="preserve">            Termination fee for car/truck lease</t>
  </si>
  <si>
    <t>450353</t>
  </si>
  <si>
    <t xml:space="preserve">            Cash downpayment car/truck lease</t>
  </si>
  <si>
    <t>450350</t>
  </si>
  <si>
    <t xml:space="preserve">            Car/truck lease payments</t>
  </si>
  <si>
    <t>520906</t>
  </si>
  <si>
    <t xml:space="preserve">            Aircraft rental, out-of-town trips</t>
  </si>
  <si>
    <t>520903</t>
  </si>
  <si>
    <t xml:space="preserve">            Aircraft rental</t>
  </si>
  <si>
    <t>520905</t>
  </si>
  <si>
    <t xml:space="preserve">            Motorcycle rental, out-of-town trips</t>
  </si>
  <si>
    <t>520902</t>
  </si>
  <si>
    <t xml:space="preserve">            Motorcycle rental</t>
  </si>
  <si>
    <t>520517</t>
  </si>
  <si>
    <t xml:space="preserve">            Auto/truck rental, out-of-town trips</t>
  </si>
  <si>
    <t>520516</t>
  </si>
  <si>
    <t xml:space="preserve">            Auto/truck rental</t>
  </si>
  <si>
    <t>220902</t>
  </si>
  <si>
    <t xml:space="preserve">            Parking</t>
  </si>
  <si>
    <t xml:space="preserve">            Property management and security</t>
  </si>
  <si>
    <t xml:space="preserve">            Maintenance and repair commodities</t>
  </si>
  <si>
    <t xml:space="preserve">            Maintenance and repair services</t>
  </si>
  <si>
    <t>210902</t>
  </si>
  <si>
    <t xml:space="preserve">            Ground rent</t>
  </si>
  <si>
    <t>220122</t>
  </si>
  <si>
    <t xml:space="preserve">            Homeowners insurance</t>
  </si>
  <si>
    <t>880310</t>
  </si>
  <si>
    <t xml:space="preserve">            Interest paid, home equity line of credit</t>
  </si>
  <si>
    <t>220314</t>
  </si>
  <si>
    <t xml:space="preserve">            Interest paid, home equity loan</t>
  </si>
  <si>
    <t>220312</t>
  </si>
  <si>
    <t xml:space="preserve">            Mortgage interest</t>
  </si>
  <si>
    <t>320631</t>
  </si>
  <si>
    <t xml:space="preserve">            Material for landscape maintenance</t>
  </si>
  <si>
    <t xml:space="preserve">            Miscellaneous supplies and equipment</t>
  </si>
  <si>
    <t>240321</t>
  </si>
  <si>
    <t xml:space="preserve">            Electrical supplies, heating and cooling</t>
  </si>
  <si>
    <t>240311</t>
  </si>
  <si>
    <t xml:space="preserve">            Plumbing supplies and equipment</t>
  </si>
  <si>
    <t>240221</t>
  </si>
  <si>
    <t xml:space="preserve">            Materials for patio, walk, fence, driveway,</t>
  </si>
  <si>
    <t>240211</t>
  </si>
  <si>
    <t xml:space="preserve">            Materials for plastering, panels, roofing,</t>
  </si>
  <si>
    <t>240121</t>
  </si>
  <si>
    <t xml:space="preserve">            Tools and equipment for painting and wallpaperin</t>
  </si>
  <si>
    <t>240111</t>
  </si>
  <si>
    <t xml:space="preserve">            Paint, wallpaper, and supplies</t>
  </si>
  <si>
    <t>320624</t>
  </si>
  <si>
    <t xml:space="preserve">            Flooring installation, repair, replacement</t>
  </si>
  <si>
    <t>230141</t>
  </si>
  <si>
    <t xml:space="preserve">            Repair of built-in appliances</t>
  </si>
  <si>
    <t>230150</t>
  </si>
  <si>
    <t xml:space="preserve">            Repair or maintenance services</t>
  </si>
  <si>
    <t>340911</t>
  </si>
  <si>
    <t xml:space="preserve">            Management and upkeep services for security</t>
  </si>
  <si>
    <t>230901</t>
  </si>
  <si>
    <t xml:space="preserve">            Property management</t>
  </si>
  <si>
    <t>320632</t>
  </si>
  <si>
    <t xml:space="preserve">            Materials for landscaping maintenance</t>
  </si>
  <si>
    <t>240222</t>
  </si>
  <si>
    <t>240212</t>
  </si>
  <si>
    <t xml:space="preserve">            Materials for plaster., panel., siding, windows,</t>
  </si>
  <si>
    <t>240213</t>
  </si>
  <si>
    <t xml:space="preserve">            Materials and equipment for roof and gutters</t>
  </si>
  <si>
    <t>240322</t>
  </si>
  <si>
    <t>240312</t>
  </si>
  <si>
    <t>240122</t>
  </si>
  <si>
    <t>240112</t>
  </si>
  <si>
    <t xml:space="preserve">            Paints, wallpaper and supplies</t>
  </si>
  <si>
    <t>320625</t>
  </si>
  <si>
    <t>230142</t>
  </si>
  <si>
    <t>230151</t>
  </si>
  <si>
    <t xml:space="preserve">            Other repair and maintenance services</t>
  </si>
  <si>
    <t>230115</t>
  </si>
  <si>
    <t xml:space="preserve">            Roofing and gutters</t>
  </si>
  <si>
    <t>230114</t>
  </si>
  <si>
    <t xml:space="preserve">            Heat, a/c, electrical work</t>
  </si>
  <si>
    <t>230113</t>
  </si>
  <si>
    <t xml:space="preserve">            Plumbing and water heating</t>
  </si>
  <si>
    <t>230112</t>
  </si>
  <si>
    <t xml:space="preserve">            Painting and papering</t>
  </si>
  <si>
    <t>190324</t>
  </si>
  <si>
    <t xml:space="preserve">          Breakfast and brunch at employer and school</t>
  </si>
  <si>
    <t>190323</t>
  </si>
  <si>
    <t xml:space="preserve">          Breakfast and brunch at vending machines and mobil</t>
  </si>
  <si>
    <t>190322</t>
  </si>
  <si>
    <t xml:space="preserve">          Breakfast and brunch at full service restaurants</t>
  </si>
  <si>
    <t>190321</t>
  </si>
  <si>
    <t xml:space="preserve">          Breakfast and brunch at fast food, take-out,</t>
  </si>
  <si>
    <t>190314</t>
  </si>
  <si>
    <t xml:space="preserve">          Snacks and nonalcoholic beverages at employer and</t>
  </si>
  <si>
    <t>190313</t>
  </si>
  <si>
    <t xml:space="preserve">          Snacks and nonalcoholic beverages at vending</t>
  </si>
  <si>
    <t>190312</t>
  </si>
  <si>
    <t xml:space="preserve">          Snacks and nonalcoholic beverages at full service</t>
  </si>
  <si>
    <t>190311</t>
  </si>
  <si>
    <t xml:space="preserve">          Snacks and nonalcoholic beverages at fast food,</t>
  </si>
  <si>
    <t>190214</t>
  </si>
  <si>
    <t xml:space="preserve">          Dinner at employer and school cafeterias</t>
  </si>
  <si>
    <t>190213</t>
  </si>
  <si>
    <t xml:space="preserve">          Dinner at vending machines and mobile vendors</t>
  </si>
  <si>
    <t>190212</t>
  </si>
  <si>
    <t xml:space="preserve">          Dinner at full service restaurants</t>
  </si>
  <si>
    <t>190211</t>
  </si>
  <si>
    <t xml:space="preserve">          Dinner at fast food, take-out, delivery, concessio</t>
  </si>
  <si>
    <t>190114</t>
  </si>
  <si>
    <t xml:space="preserve">          Lunch at employer and school cafeterias</t>
  </si>
  <si>
    <t>190113</t>
  </si>
  <si>
    <t xml:space="preserve">          Lunch at vending machines and mobile vendors</t>
  </si>
  <si>
    <t>190112</t>
  </si>
  <si>
    <t xml:space="preserve">          Lunch at full service restaurants</t>
  </si>
  <si>
    <t>190111</t>
  </si>
  <si>
    <t xml:space="preserve">          Lunch at fast food, take-out, delivery, concession</t>
  </si>
  <si>
    <t>200112</t>
  </si>
  <si>
    <t xml:space="preserve">          Nonalcoholic beer</t>
  </si>
  <si>
    <t>170533</t>
  </si>
  <si>
    <t xml:space="preserve">          Sports drinks</t>
  </si>
  <si>
    <t>170532</t>
  </si>
  <si>
    <t xml:space="preserve">          Bottled water</t>
  </si>
  <si>
    <t>170531</t>
  </si>
  <si>
    <t xml:space="preserve">          Other noncarbonated beverages and ice</t>
  </si>
  <si>
    <t>170510</t>
  </si>
  <si>
    <t xml:space="preserve">          Noncarbonated fruit flavored drinks, including</t>
  </si>
  <si>
    <t>COFFEE</t>
  </si>
  <si>
    <t xml:space="preserve">          Coffee</t>
  </si>
  <si>
    <t>170520</t>
  </si>
  <si>
    <t xml:space="preserve">          Tea</t>
  </si>
  <si>
    <t>170210</t>
  </si>
  <si>
    <t xml:space="preserve">          Other carbonated drinks</t>
  </si>
  <si>
    <t>170110</t>
  </si>
  <si>
    <t xml:space="preserve">          Cola</t>
  </si>
  <si>
    <t xml:space="preserve">          Other canned and packaged prepared foods</t>
  </si>
  <si>
    <t xml:space="preserve">          Condiments and seasonings</t>
  </si>
  <si>
    <t>SNACKS</t>
  </si>
  <si>
    <t xml:space="preserve">          Potato chips, nuts, and other snacks</t>
  </si>
  <si>
    <t>180110</t>
  </si>
  <si>
    <t xml:space="preserve">          Canned and packaged soups</t>
  </si>
  <si>
    <t xml:space="preserve">          Frozen prepared foods</t>
  </si>
  <si>
    <t>160320</t>
  </si>
  <si>
    <t xml:space="preserve">          Peanut butter</t>
  </si>
  <si>
    <t>160310</t>
  </si>
  <si>
    <t xml:space="preserve">          Nondairy cream and imitation milk</t>
  </si>
  <si>
    <t>160212</t>
  </si>
  <si>
    <t xml:space="preserve">          Salad dressings</t>
  </si>
  <si>
    <t>160211</t>
  </si>
  <si>
    <t xml:space="preserve">          Fats and oils</t>
  </si>
  <si>
    <t>160110</t>
  </si>
  <si>
    <t xml:space="preserve">          Margarine</t>
  </si>
  <si>
    <t>150310</t>
  </si>
  <si>
    <t xml:space="preserve">          Jams, preserves, other sweets</t>
  </si>
  <si>
    <t>150212</t>
  </si>
  <si>
    <t xml:space="preserve">          Artificial sweeteners</t>
  </si>
  <si>
    <t>150211</t>
  </si>
  <si>
    <t xml:space="preserve">          Sugar</t>
  </si>
  <si>
    <t>150110</t>
  </si>
  <si>
    <t xml:space="preserve">          Candy and chewing gum</t>
  </si>
  <si>
    <t xml:space="preserve">          Canned and dried vegetables and juices</t>
  </si>
  <si>
    <t>140110</t>
  </si>
  <si>
    <t xml:space="preserve">          Frozen vegetables</t>
  </si>
  <si>
    <t>130212</t>
  </si>
  <si>
    <t xml:space="preserve">          Canned and bottled fruit juice</t>
  </si>
  <si>
    <t>130211</t>
  </si>
  <si>
    <t xml:space="preserve">          Fresh fruit juice</t>
  </si>
  <si>
    <t>130320</t>
  </si>
  <si>
    <t xml:space="preserve">          Dried fruit</t>
  </si>
  <si>
    <t>130310</t>
  </si>
  <si>
    <t xml:space="preserve">          Canned fruits</t>
  </si>
  <si>
    <t xml:space="preserve">          Frozen fruits and fruit juices</t>
  </si>
  <si>
    <t>120410</t>
  </si>
  <si>
    <t xml:space="preserve">          Other fresh vegetables</t>
  </si>
  <si>
    <t>120310</t>
  </si>
  <si>
    <t xml:space="preserve">          Tomatoes</t>
  </si>
  <si>
    <t>120210</t>
  </si>
  <si>
    <t xml:space="preserve">          Lettuce</t>
  </si>
  <si>
    <t>120110</t>
  </si>
  <si>
    <t xml:space="preserve">          Potatoes</t>
  </si>
  <si>
    <t>110410</t>
  </si>
  <si>
    <t xml:space="preserve">          Other fresh fruits</t>
  </si>
  <si>
    <t>110510</t>
  </si>
  <si>
    <t xml:space="preserve">          Citrus fruits, excluding oranges</t>
  </si>
  <si>
    <t>110310</t>
  </si>
  <si>
    <t xml:space="preserve">          Oranges</t>
  </si>
  <si>
    <t>110210</t>
  </si>
  <si>
    <t xml:space="preserve">          Bananas</t>
  </si>
  <si>
    <t>110110</t>
  </si>
  <si>
    <t xml:space="preserve">          Apples</t>
  </si>
  <si>
    <t>100510</t>
  </si>
  <si>
    <t xml:space="preserve">          Miscellaneous dairy products</t>
  </si>
  <si>
    <t>100410</t>
  </si>
  <si>
    <t xml:space="preserve">          Ice cream and related products</t>
  </si>
  <si>
    <t>100210</t>
  </si>
  <si>
    <t xml:space="preserve">          Cheese</t>
  </si>
  <si>
    <t>100110</t>
  </si>
  <si>
    <t xml:space="preserve">          Butter</t>
  </si>
  <si>
    <t>090210</t>
  </si>
  <si>
    <t xml:space="preserve">          Cream</t>
  </si>
  <si>
    <t>090110</t>
  </si>
  <si>
    <t xml:space="preserve">          Fresh milk, all types</t>
  </si>
  <si>
    <t>070240</t>
  </si>
  <si>
    <t xml:space="preserve">          Frozen fish and shellfish</t>
  </si>
  <si>
    <t>070230</t>
  </si>
  <si>
    <t xml:space="preserve">          Fresh fish and shellfish</t>
  </si>
  <si>
    <t>070110</t>
  </si>
  <si>
    <t xml:space="preserve">          Canned fish and seafood</t>
  </si>
  <si>
    <t>060310</t>
  </si>
  <si>
    <t xml:space="preserve">          Other poultry</t>
  </si>
  <si>
    <t xml:space="preserve">          Fresh and frozen chickens</t>
  </si>
  <si>
    <t xml:space="preserve">          Lamb, organ meats and others</t>
  </si>
  <si>
    <t xml:space="preserve">          Lunch meats (cold cuts)</t>
  </si>
  <si>
    <t>050110</t>
  </si>
  <si>
    <t xml:space="preserve">          Frankfurters</t>
  </si>
  <si>
    <t>040410</t>
  </si>
  <si>
    <t xml:space="preserve">          Other pork</t>
  </si>
  <si>
    <t>040510</t>
  </si>
  <si>
    <t xml:space="preserve">          Sausage</t>
  </si>
  <si>
    <t>HAM</t>
  </si>
  <si>
    <t xml:space="preserve">          Ham</t>
  </si>
  <si>
    <t>040210</t>
  </si>
  <si>
    <t xml:space="preserve">          Pork chops</t>
  </si>
  <si>
    <t>040110</t>
  </si>
  <si>
    <t xml:space="preserve">          Bacon</t>
  </si>
  <si>
    <t>030810</t>
  </si>
  <si>
    <t xml:space="preserve">          Other beef</t>
  </si>
  <si>
    <t>STEAK</t>
  </si>
  <si>
    <t xml:space="preserve">          Steak</t>
  </si>
  <si>
    <t>ROAST</t>
  </si>
  <si>
    <t xml:space="preserve">          Roast</t>
  </si>
  <si>
    <t>030110</t>
  </si>
  <si>
    <t xml:space="preserve">          Ground beef</t>
  </si>
  <si>
    <t xml:space="preserve">          Other bakery products</t>
  </si>
  <si>
    <t>020810</t>
  </si>
  <si>
    <t xml:space="preserve">          Frozen and refrigerated bakery products</t>
  </si>
  <si>
    <t xml:space="preserve">          Cookies and crackers</t>
  </si>
  <si>
    <t>BREAD</t>
  </si>
  <si>
    <t xml:space="preserve">          Bread</t>
  </si>
  <si>
    <t>010320</t>
  </si>
  <si>
    <t xml:space="preserve">          Pasta, cornmeal and other cereal products</t>
  </si>
  <si>
    <t>010310</t>
  </si>
  <si>
    <t xml:space="preserve">          Rice</t>
  </si>
  <si>
    <t>010210</t>
  </si>
  <si>
    <t xml:space="preserve">          Ready-to-eat and cooked cereals</t>
  </si>
  <si>
    <t>010120</t>
  </si>
  <si>
    <t xml:space="preserve">          Prepared flour mixes</t>
  </si>
  <si>
    <t>010110</t>
  </si>
  <si>
    <t xml:space="preserve">          Flour</t>
  </si>
  <si>
    <t>520532</t>
  </si>
  <si>
    <t xml:space="preserve">          Parking fees, out-of-town trips</t>
  </si>
  <si>
    <t>520531</t>
  </si>
  <si>
    <t xml:space="preserve">          Parking fees in home city, excluding residence</t>
  </si>
  <si>
    <t xml:space="preserve">          Leased vehicles</t>
  </si>
  <si>
    <t xml:space="preserve">          Rented vehicles</t>
  </si>
  <si>
    <t>320380</t>
  </si>
  <si>
    <t xml:space="preserve">          Tableware, nonelectric kitchenware</t>
  </si>
  <si>
    <t>320522</t>
  </si>
  <si>
    <t xml:space="preserve">          Portable heating and cooling equipment</t>
  </si>
  <si>
    <t>320521</t>
  </si>
  <si>
    <t xml:space="preserve">          Small electric kitchen appliances</t>
  </si>
  <si>
    <t>320370</t>
  </si>
  <si>
    <t xml:space="preserve">          Nonelectric cookware</t>
  </si>
  <si>
    <t>320345</t>
  </si>
  <si>
    <t xml:space="preserve">          Dinnerware, glassware, serving pieces</t>
  </si>
  <si>
    <t>320330</t>
  </si>
  <si>
    <t xml:space="preserve">          Flatware</t>
  </si>
  <si>
    <t>270904</t>
  </si>
  <si>
    <t xml:space="preserve">          Septic tank clean. (rented vacation)</t>
  </si>
  <si>
    <t>270903</t>
  </si>
  <si>
    <t xml:space="preserve">          Septic tank clean. (owned vacation)</t>
  </si>
  <si>
    <t>270902</t>
  </si>
  <si>
    <t xml:space="preserve">          Septic tank clean. (owned home)</t>
  </si>
  <si>
    <t>270901</t>
  </si>
  <si>
    <t xml:space="preserve">          Septic tank clean. (renter)</t>
  </si>
  <si>
    <t>270414</t>
  </si>
  <si>
    <t xml:space="preserve">          Trash/garb. coll. (rented vacation)</t>
  </si>
  <si>
    <t>270413</t>
  </si>
  <si>
    <t xml:space="preserve">          Trash/garb. coll. (owned vacation)</t>
  </si>
  <si>
    <t>270412</t>
  </si>
  <si>
    <t xml:space="preserve">          Trash/garb. coll. (owned home)</t>
  </si>
  <si>
    <t>270411</t>
  </si>
  <si>
    <t xml:space="preserve">          Trash/garb. coll. (renter)</t>
  </si>
  <si>
    <t>270214</t>
  </si>
  <si>
    <t xml:space="preserve">          Water/sewer maint. (rented vacation)</t>
  </si>
  <si>
    <t>270213</t>
  </si>
  <si>
    <t xml:space="preserve">          Water/sewer maint. (owned vacation)</t>
  </si>
  <si>
    <t>270212</t>
  </si>
  <si>
    <t xml:space="preserve">          Water/sewer maint. (owned home)</t>
  </si>
  <si>
    <t>270211</t>
  </si>
  <si>
    <t xml:space="preserve">          Water/sewer maint. (renter)</t>
  </si>
  <si>
    <t>250214</t>
  </si>
  <si>
    <t xml:space="preserve">          Gas, btld/tank (rented vacation)</t>
  </si>
  <si>
    <t>250213</t>
  </si>
  <si>
    <t xml:space="preserve">          Gas, btld/tank (owned vacation)</t>
  </si>
  <si>
    <t>250212</t>
  </si>
  <si>
    <t xml:space="preserve">          Gas, btld/tank (owned home)</t>
  </si>
  <si>
    <t>250211</t>
  </si>
  <si>
    <t xml:space="preserve">          Gas, btld/tank (renter)</t>
  </si>
  <si>
    <t>250914</t>
  </si>
  <si>
    <t xml:space="preserve">          Coal, wood, other fuels (rented vacation)</t>
  </si>
  <si>
    <t>250913</t>
  </si>
  <si>
    <t xml:space="preserve">          Coal, wood, other fuels (owned vacation)</t>
  </si>
  <si>
    <t>250912</t>
  </si>
  <si>
    <t xml:space="preserve">          Coal, wood, other fuels (owned home)</t>
  </si>
  <si>
    <t>250911</t>
  </si>
  <si>
    <t xml:space="preserve">          Coal, wood, other fuels (renter)</t>
  </si>
  <si>
    <t>250114</t>
  </si>
  <si>
    <t xml:space="preserve">          Fuel oil (rented vacation)</t>
  </si>
  <si>
    <t>250113</t>
  </si>
  <si>
    <t xml:space="preserve">          Fuel oil (owned vacation)</t>
  </si>
  <si>
    <t>250112</t>
  </si>
  <si>
    <t xml:space="preserve">          Fuel oil (owned home)</t>
  </si>
  <si>
    <t>250111</t>
  </si>
  <si>
    <t xml:space="preserve">          Fuel oil (renter)</t>
  </si>
  <si>
    <t xml:space="preserve">          Maintenance, insurance, and other expenses</t>
  </si>
  <si>
    <t>220212</t>
  </si>
  <si>
    <t xml:space="preserve">          Property taxes</t>
  </si>
  <si>
    <t xml:space="preserve">          Mortgage interest and charges</t>
  </si>
  <si>
    <t xml:space="preserve">          Maintenance and repair commodities</t>
  </si>
  <si>
    <t xml:space="preserve">          Maintenance and repair services</t>
  </si>
  <si>
    <t>350110</t>
  </si>
  <si>
    <t xml:space="preserve">          Tenant''s insurance</t>
  </si>
  <si>
    <t>220901</t>
  </si>
  <si>
    <t xml:space="preserve">          Parking</t>
  </si>
  <si>
    <t xml:space="preserve">          Property management and security</t>
  </si>
  <si>
    <t>210901</t>
  </si>
  <si>
    <t xml:space="preserve">          Ground rent</t>
  </si>
  <si>
    <t>220121</t>
  </si>
  <si>
    <t xml:space="preserve">          Homeowners insurance</t>
  </si>
  <si>
    <t>880110</t>
  </si>
  <si>
    <t xml:space="preserve">          Interest paid, home equity line of credit</t>
  </si>
  <si>
    <t>220313</t>
  </si>
  <si>
    <t xml:space="preserve">          Interest paid, home equity loan</t>
  </si>
  <si>
    <t>220311</t>
  </si>
  <si>
    <t xml:space="preserve">          Mortgage interest</t>
  </si>
  <si>
    <t xml:space="preserve">        Breakfast and brunch</t>
  </si>
  <si>
    <t xml:space="preserve">        Snacks and nonalcoholic beverages</t>
  </si>
  <si>
    <t>DINNER</t>
  </si>
  <si>
    <t xml:space="preserve">         Dinner</t>
  </si>
  <si>
    <t>LUNCH</t>
  </si>
  <si>
    <t xml:space="preserve">        Lunch</t>
  </si>
  <si>
    <t xml:space="preserve">        Nonalcoholic beverages</t>
  </si>
  <si>
    <t xml:space="preserve">        Miscellaneous foods</t>
  </si>
  <si>
    <t xml:space="preserve">        Fats and oils</t>
  </si>
  <si>
    <t>SWEETS</t>
  </si>
  <si>
    <t xml:space="preserve">        Sugar and other sweets</t>
  </si>
  <si>
    <t xml:space="preserve">        Processed vegetables</t>
  </si>
  <si>
    <t xml:space="preserve">        Processed fruits</t>
  </si>
  <si>
    <t xml:space="preserve">        Fresh vegetables</t>
  </si>
  <si>
    <t xml:space="preserve">        Fresh fruits</t>
  </si>
  <si>
    <t xml:space="preserve">        Other dairy products</t>
  </si>
  <si>
    <t xml:space="preserve">        Fresh milk and cream</t>
  </si>
  <si>
    <t>080110</t>
  </si>
  <si>
    <t xml:space="preserve">        Eggs</t>
  </si>
  <si>
    <t xml:space="preserve">        Fish and seafood</t>
  </si>
  <si>
    <t xml:space="preserve">        Poultry</t>
  </si>
  <si>
    <t xml:space="preserve">        Other meats</t>
  </si>
  <si>
    <t>PORK</t>
  </si>
  <si>
    <t xml:space="preserve">        Pork</t>
  </si>
  <si>
    <t>BEEF</t>
  </si>
  <si>
    <t xml:space="preserve">        Beef</t>
  </si>
  <si>
    <t>BAKERY</t>
  </si>
  <si>
    <t xml:space="preserve">        Bakery products</t>
  </si>
  <si>
    <t>CEREAL</t>
  </si>
  <si>
    <t xml:space="preserve">        Cereals and cereal products</t>
  </si>
  <si>
    <t>620320</t>
  </si>
  <si>
    <t xml:space="preserve">        Photographer fees</t>
  </si>
  <si>
    <t>610230</t>
  </si>
  <si>
    <t xml:space="preserve">        Photographic equipment</t>
  </si>
  <si>
    <t>620905</t>
  </si>
  <si>
    <t xml:space="preserve">        Repair and rental of photographic equipment</t>
  </si>
  <si>
    <t>620330</t>
  </si>
  <si>
    <t xml:space="preserve">        Photo processing</t>
  </si>
  <si>
    <t>610210</t>
  </si>
  <si>
    <t xml:space="preserve">        Film</t>
  </si>
  <si>
    <t>620908</t>
  </si>
  <si>
    <t xml:space="preserve">        Rental and repair of miscellaneous sports equipment</t>
  </si>
  <si>
    <t>600902</t>
  </si>
  <si>
    <t xml:space="preserve">        Other sports equipment</t>
  </si>
  <si>
    <t>600901</t>
  </si>
  <si>
    <t xml:space="preserve">        Water sports equipment</t>
  </si>
  <si>
    <t>600430</t>
  </si>
  <si>
    <t xml:space="preserve">        Winter sports equipment</t>
  </si>
  <si>
    <t>600420</t>
  </si>
  <si>
    <t xml:space="preserve">        Hunting and fishing equipment</t>
  </si>
  <si>
    <t>600410</t>
  </si>
  <si>
    <t xml:space="preserve">        Camping equipment</t>
  </si>
  <si>
    <t>600311</t>
  </si>
  <si>
    <t xml:space="preserve">        Bike sharing, E-scooters (new UCC Q20192)</t>
  </si>
  <si>
    <t>600310</t>
  </si>
  <si>
    <t xml:space="preserve">        Bicycles</t>
  </si>
  <si>
    <t>600210</t>
  </si>
  <si>
    <t xml:space="preserve">        Athletic gear, game tables, and exercise equipment</t>
  </si>
  <si>
    <t>620922</t>
  </si>
  <si>
    <t xml:space="preserve">        Rental of other RV''s</t>
  </si>
  <si>
    <t>620921</t>
  </si>
  <si>
    <t xml:space="preserve">        Rental of motorized camper</t>
  </si>
  <si>
    <t>620906</t>
  </si>
  <si>
    <t xml:space="preserve">        Rental of boat</t>
  </si>
  <si>
    <t>620919</t>
  </si>
  <si>
    <t xml:space="preserve">        Rental of other vehicles on out-of-town trips</t>
  </si>
  <si>
    <t>620909</t>
  </si>
  <si>
    <t xml:space="preserve">        Rental of campers on out-of-town trips</t>
  </si>
  <si>
    <t>520907</t>
  </si>
  <si>
    <t xml:space="preserve">        Boat and trailer rental out-of-town trips</t>
  </si>
  <si>
    <t>520904</t>
  </si>
  <si>
    <t xml:space="preserve">        Rental noncamper trailer</t>
  </si>
  <si>
    <t>600132</t>
  </si>
  <si>
    <t xml:space="preserve">        Purchase of boat with motor</t>
  </si>
  <si>
    <t>600142</t>
  </si>
  <si>
    <t xml:space="preserve">        Purchase of other vehicle</t>
  </si>
  <si>
    <t>600141</t>
  </si>
  <si>
    <t xml:space="preserve">        Purchase of motorized camper</t>
  </si>
  <si>
    <t>600122</t>
  </si>
  <si>
    <t xml:space="preserve">        Trailer and other attachable campers</t>
  </si>
  <si>
    <t>600121</t>
  </si>
  <si>
    <t xml:space="preserve">        Boat without motor and boat trailers</t>
  </si>
  <si>
    <t>620420</t>
  </si>
  <si>
    <t xml:space="preserve">        Vet services</t>
  </si>
  <si>
    <t>620410</t>
  </si>
  <si>
    <t xml:space="preserve">        Pet services</t>
  </si>
  <si>
    <t>610320</t>
  </si>
  <si>
    <t xml:space="preserve">        Pet purchase, supplies, medicine</t>
  </si>
  <si>
    <t>580421</t>
  </si>
  <si>
    <t xml:space="preserve">        Prescription drug insurance (not BCBS)</t>
  </si>
  <si>
    <t>580441</t>
  </si>
  <si>
    <t xml:space="preserve">        Other single service insurance (not BCBS)</t>
  </si>
  <si>
    <t>580431</t>
  </si>
  <si>
    <t xml:space="preserve">        Vision care insurance (not BCBS)</t>
  </si>
  <si>
    <t>580411</t>
  </si>
  <si>
    <t xml:space="preserve">        Dental care insurance (not BCBS)</t>
  </si>
  <si>
    <t>580903</t>
  </si>
  <si>
    <t xml:space="preserve">        Commercial medicare supplement (not BCBS)</t>
  </si>
  <si>
    <t>580422</t>
  </si>
  <si>
    <t xml:space="preserve">        Prescription drug insurance (BCBS)</t>
  </si>
  <si>
    <t>580442</t>
  </si>
  <si>
    <t xml:space="preserve">        Other single service insurance (BCBS)</t>
  </si>
  <si>
    <t>580432</t>
  </si>
  <si>
    <t xml:space="preserve">        Vision care insurance (BCBS)</t>
  </si>
  <si>
    <t>580412</t>
  </si>
  <si>
    <t xml:space="preserve">        Dental care insurance (BCBS)</t>
  </si>
  <si>
    <t>580904</t>
  </si>
  <si>
    <t xml:space="preserve">        Commercial medicare supplement (BCBS)</t>
  </si>
  <si>
    <t>580312</t>
  </si>
  <si>
    <t xml:space="preserve">        Health maintenance organization (BCBS)</t>
  </si>
  <si>
    <t>580116</t>
  </si>
  <si>
    <t xml:space="preserve">        Fee for service health plan (BCBS)</t>
  </si>
  <si>
    <t>580115</t>
  </si>
  <si>
    <t xml:space="preserve">        Fee for service health plan (not BCBS)</t>
  </si>
  <si>
    <t>620114</t>
  </si>
  <si>
    <t xml:space="preserve">        Automobile service clubs and GPS services</t>
  </si>
  <si>
    <t>520550</t>
  </si>
  <si>
    <t xml:space="preserve">        Towing charges</t>
  </si>
  <si>
    <t>520542</t>
  </si>
  <si>
    <t xml:space="preserve">        Tolls on out-of-town trips</t>
  </si>
  <si>
    <t>520541</t>
  </si>
  <si>
    <t xml:space="preserve">        Tolls or electronic toll passes</t>
  </si>
  <si>
    <t>480212</t>
  </si>
  <si>
    <t xml:space="preserve">        Parking fees</t>
  </si>
  <si>
    <t>520410</t>
  </si>
  <si>
    <t xml:space="preserve">        Vehicle inspection</t>
  </si>
  <si>
    <t>520310</t>
  </si>
  <si>
    <t xml:space="preserve">        Drivers'' license</t>
  </si>
  <si>
    <t>520112</t>
  </si>
  <si>
    <t xml:space="preserve">        Vehicle registration local</t>
  </si>
  <si>
    <t>520111</t>
  </si>
  <si>
    <t xml:space="preserve">        Vehicle registration state</t>
  </si>
  <si>
    <t>610220</t>
  </si>
  <si>
    <t xml:space="preserve">        Other photographic supplies</t>
  </si>
  <si>
    <t>600903</t>
  </si>
  <si>
    <t xml:space="preserve">        Global positioning system devices</t>
  </si>
  <si>
    <t>600315</t>
  </si>
  <si>
    <t xml:space="preserve">        Leased and rented vehicles</t>
  </si>
  <si>
    <t>490501</t>
  </si>
  <si>
    <t xml:space="preserve">        Vehicle accessories including labor</t>
  </si>
  <si>
    <t>490900</t>
  </si>
  <si>
    <t xml:space="preserve">        Auto repair service policy</t>
  </si>
  <si>
    <t>490318</t>
  </si>
  <si>
    <t xml:space="preserve">        Repair tires and other repair work</t>
  </si>
  <si>
    <t>610310</t>
  </si>
  <si>
    <t xml:space="preserve">        Pet food</t>
  </si>
  <si>
    <t>490314</t>
  </si>
  <si>
    <t xml:space="preserve">        Shock absorber replacement</t>
  </si>
  <si>
    <t>490313</t>
  </si>
  <si>
    <t xml:space="preserve">        Front-end alignment, wheel balance and rotation</t>
  </si>
  <si>
    <t>490312</t>
  </si>
  <si>
    <t xml:space="preserve">        Lube, oil change, and oil filters</t>
  </si>
  <si>
    <t>490311</t>
  </si>
  <si>
    <t xml:space="preserve">        Motor tune-up</t>
  </si>
  <si>
    <t>490300</t>
  </si>
  <si>
    <t xml:space="preserve">        Vehicle or engine repairs</t>
  </si>
  <si>
    <t>490110</t>
  </si>
  <si>
    <t xml:space="preserve">        Body work and painting</t>
  </si>
  <si>
    <t>480213</t>
  </si>
  <si>
    <t xml:space="preserve">        Parts, equipment, and accessories</t>
  </si>
  <si>
    <t>480216</t>
  </si>
  <si>
    <t xml:space="preserve">        Vehicle cleaning services including car wash</t>
  </si>
  <si>
    <t>480110</t>
  </si>
  <si>
    <t xml:space="preserve">        Tires - purchased, replaced, installed</t>
  </si>
  <si>
    <t>470220</t>
  </si>
  <si>
    <t xml:space="preserve">        Coolant, brake fluid, transmission fluid, and other</t>
  </si>
  <si>
    <t>850300</t>
  </si>
  <si>
    <t xml:space="preserve">        Other vehicle finance charges</t>
  </si>
  <si>
    <t>510902</t>
  </si>
  <si>
    <t xml:space="preserve">        Motorcycle and plane finance charges</t>
  </si>
  <si>
    <t>510901</t>
  </si>
  <si>
    <t xml:space="preserve">        Truck finance charges</t>
  </si>
  <si>
    <t>510110</t>
  </si>
  <si>
    <t xml:space="preserve">        Automobile finance charges</t>
  </si>
  <si>
    <t>460903</t>
  </si>
  <si>
    <t xml:space="preserve">        Used aircraft</t>
  </si>
  <si>
    <t>460902</t>
  </si>
  <si>
    <t xml:space="preserve">        Used motorcycles</t>
  </si>
  <si>
    <t>450900</t>
  </si>
  <si>
    <t xml:space="preserve">        New aircraft</t>
  </si>
  <si>
    <t>450220</t>
  </si>
  <si>
    <t xml:space="preserve">        New motorcycles</t>
  </si>
  <si>
    <t>460901</t>
  </si>
  <si>
    <t xml:space="preserve">        Used trucks</t>
  </si>
  <si>
    <t>460110</t>
  </si>
  <si>
    <t xml:space="preserve">        Used cars</t>
  </si>
  <si>
    <t>450210</t>
  </si>
  <si>
    <t xml:space="preserve">        New trucks</t>
  </si>
  <si>
    <t>450110</t>
  </si>
  <si>
    <t xml:space="preserve">        New cars</t>
  </si>
  <si>
    <t>490316</t>
  </si>
  <si>
    <t xml:space="preserve">        Gas tank repair, replacement</t>
  </si>
  <si>
    <t>490000</t>
  </si>
  <si>
    <t xml:space="preserve">        Misc. auto repair, servicing</t>
  </si>
  <si>
    <t>390902</t>
  </si>
  <si>
    <t xml:space="preserve">        Girls'' costumes</t>
  </si>
  <si>
    <t>390901</t>
  </si>
  <si>
    <t xml:space="preserve">        Girls'' uniforms</t>
  </si>
  <si>
    <t>390322</t>
  </si>
  <si>
    <t xml:space="preserve">        Girls'' accessories</t>
  </si>
  <si>
    <t>390321</t>
  </si>
  <si>
    <t xml:space="preserve">        Girls'' hosiery</t>
  </si>
  <si>
    <t>390360</t>
  </si>
  <si>
    <t>390310</t>
  </si>
  <si>
    <t xml:space="preserve">        Girls'' underwear and sleepwear</t>
  </si>
  <si>
    <t>390230</t>
  </si>
  <si>
    <t xml:space="preserve">        Girls'' active sportswear (thru Q20191)</t>
  </si>
  <si>
    <t>390223</t>
  </si>
  <si>
    <t xml:space="preserve">        Girls'' skirts, pants, and shorts</t>
  </si>
  <si>
    <t>390210</t>
  </si>
  <si>
    <t xml:space="preserve">        Girls'' shirts, blouses, sweaters, vests</t>
  </si>
  <si>
    <t>390120</t>
  </si>
  <si>
    <t xml:space="preserve">        Girls'' dresses and suits</t>
  </si>
  <si>
    <t>390110</t>
  </si>
  <si>
    <t xml:space="preserve">        Girls'' coats and jackets</t>
  </si>
  <si>
    <t>380360</t>
  </si>
  <si>
    <t>380903</t>
  </si>
  <si>
    <t xml:space="preserve">        Women''s costumes</t>
  </si>
  <si>
    <t>380902</t>
  </si>
  <si>
    <t xml:space="preserve">        Women''s uniforms</t>
  </si>
  <si>
    <t>380901</t>
  </si>
  <si>
    <t xml:space="preserve">        Women''s accessories</t>
  </si>
  <si>
    <t>380510</t>
  </si>
  <si>
    <t xml:space="preserve">        Women''s suits</t>
  </si>
  <si>
    <t>380430</t>
  </si>
  <si>
    <t xml:space="preserve">        Women''s hosiery</t>
  </si>
  <si>
    <t>380420</t>
  </si>
  <si>
    <t xml:space="preserve">        Women''s undergarments</t>
  </si>
  <si>
    <t>380410</t>
  </si>
  <si>
    <t xml:space="preserve">        Women''s sleepwear</t>
  </si>
  <si>
    <t>380340</t>
  </si>
  <si>
    <t xml:space="preserve">        Women''s active sportswear (thru Q20191)</t>
  </si>
  <si>
    <t>380333</t>
  </si>
  <si>
    <t xml:space="preserve">        Women''s pants and shorts</t>
  </si>
  <si>
    <t>380320</t>
  </si>
  <si>
    <t xml:space="preserve">        Women''s skirts</t>
  </si>
  <si>
    <t>380315</t>
  </si>
  <si>
    <t xml:space="preserve">        Women''s sweaters, shirts, tops, vests</t>
  </si>
  <si>
    <t>380311</t>
  </si>
  <si>
    <t xml:space="preserve">        Women''s sportcoats, tailored jackets</t>
  </si>
  <si>
    <t>380210</t>
  </si>
  <si>
    <t xml:space="preserve">        Women''s dresses</t>
  </si>
  <si>
    <t>370901</t>
  </si>
  <si>
    <t xml:space="preserve">        Boys'' uniforms and active sportswear</t>
  </si>
  <si>
    <t>380110</t>
  </si>
  <si>
    <t xml:space="preserve">        Women''s coats and jackets</t>
  </si>
  <si>
    <t>370902</t>
  </si>
  <si>
    <t xml:space="preserve">        Boys'' costumes</t>
  </si>
  <si>
    <t>370904</t>
  </si>
  <si>
    <t xml:space="preserve">        Boys'' active sportswear (thru Q20191)</t>
  </si>
  <si>
    <t>370903</t>
  </si>
  <si>
    <t xml:space="preserve">        Boys'' uniforms</t>
  </si>
  <si>
    <t>370360</t>
  </si>
  <si>
    <t>370314</t>
  </si>
  <si>
    <t xml:space="preserve">        Boys'' pants and shorts</t>
  </si>
  <si>
    <t>370311</t>
  </si>
  <si>
    <t xml:space="preserve">        Boys'' suits, sportcoats, vests</t>
  </si>
  <si>
    <t>370220</t>
  </si>
  <si>
    <t xml:space="preserve">        Boys'' accessories</t>
  </si>
  <si>
    <t>370213</t>
  </si>
  <si>
    <t xml:space="preserve">        Boys'' hosiery</t>
  </si>
  <si>
    <t>370212</t>
  </si>
  <si>
    <t xml:space="preserve">        Boys'' nightwear</t>
  </si>
  <si>
    <t>370211</t>
  </si>
  <si>
    <t xml:space="preserve">        Boys'' underwear</t>
  </si>
  <si>
    <t>370125</t>
  </si>
  <si>
    <t xml:space="preserve">        Boys'' shirts and sweaters</t>
  </si>
  <si>
    <t>370110</t>
  </si>
  <si>
    <t xml:space="preserve">        Boys'' coats and jackets</t>
  </si>
  <si>
    <t>360902</t>
  </si>
  <si>
    <t xml:space="preserve">        Men''s costumes</t>
  </si>
  <si>
    <t>360901</t>
  </si>
  <si>
    <t xml:space="preserve">        Men''s uniforms</t>
  </si>
  <si>
    <t>360513</t>
  </si>
  <si>
    <t xml:space="preserve">        Men''s pants and shorts</t>
  </si>
  <si>
    <t>360420</t>
  </si>
  <si>
    <t xml:space="preserve">        Men''s shirts, sweaters, and vests</t>
  </si>
  <si>
    <t>360360</t>
  </si>
  <si>
    <t>360350</t>
  </si>
  <si>
    <t xml:space="preserve">        Men''s active sportswear</t>
  </si>
  <si>
    <t>320905</t>
  </si>
  <si>
    <t xml:space="preserve">        Miscellaneous household equipment and parts</t>
  </si>
  <si>
    <t>360330</t>
  </si>
  <si>
    <t xml:space="preserve">        Men''s accessories</t>
  </si>
  <si>
    <t>320430</t>
  </si>
  <si>
    <t xml:space="preserve">        Other hardware</t>
  </si>
  <si>
    <t>360320</t>
  </si>
  <si>
    <t xml:space="preserve">        Men''s nightwear</t>
  </si>
  <si>
    <t>360312</t>
  </si>
  <si>
    <t xml:space="preserve">        Men''s hosiery</t>
  </si>
  <si>
    <t>360311</t>
  </si>
  <si>
    <t xml:space="preserve">        Men''s underwear</t>
  </si>
  <si>
    <t>360210</t>
  </si>
  <si>
    <t xml:space="preserve">        Men''s coats and jackets</t>
  </si>
  <si>
    <t>360120</t>
  </si>
  <si>
    <t xml:space="preserve">        Men''s sportcoats, tailored jackets</t>
  </si>
  <si>
    <t>360110</t>
  </si>
  <si>
    <t xml:space="preserve">        Men''s suits</t>
  </si>
  <si>
    <t>690244</t>
  </si>
  <si>
    <t xml:space="preserve">        Other household appliances (renter)</t>
  </si>
  <si>
    <t>690245</t>
  </si>
  <si>
    <t xml:space="preserve">        Other household appliances (owned home)</t>
  </si>
  <si>
    <t>690230</t>
  </si>
  <si>
    <t xml:space="preserve">        Business equipment for home use</t>
  </si>
  <si>
    <t>320140</t>
  </si>
  <si>
    <t xml:space="preserve">        Laundry and cleaning equipment</t>
  </si>
  <si>
    <t>690116</t>
  </si>
  <si>
    <t xml:space="preserve">        Internet services away from home</t>
  </si>
  <si>
    <t>690120</t>
  </si>
  <si>
    <t xml:space="preserve">        Computer accessories</t>
  </si>
  <si>
    <t>690119</t>
  </si>
  <si>
    <t xml:space="preserve">        Computer software</t>
  </si>
  <si>
    <t>690117</t>
  </si>
  <si>
    <t xml:space="preserve">        Portable memory</t>
  </si>
  <si>
    <t>690111</t>
  </si>
  <si>
    <t xml:space="preserve">        Computers and computer hardware for nonbusiness use</t>
  </si>
  <si>
    <t>430130</t>
  </si>
  <si>
    <t xml:space="preserve">        Luggage</t>
  </si>
  <si>
    <t>340904</t>
  </si>
  <si>
    <t xml:space="preserve">        Rental of furniture</t>
  </si>
  <si>
    <t>320904</t>
  </si>
  <si>
    <t xml:space="preserve">        Closet and storage items</t>
  </si>
  <si>
    <t>320903</t>
  </si>
  <si>
    <t xml:space="preserve">        Indoor plants, fresh flowers</t>
  </si>
  <si>
    <t>320902</t>
  </si>
  <si>
    <t xml:space="preserve">        Hand tools</t>
  </si>
  <si>
    <t>320901</t>
  </si>
  <si>
    <t xml:space="preserve">        Office furniture for home use</t>
  </si>
  <si>
    <t>300900</t>
  </si>
  <si>
    <t xml:space="preserve">        Miscellaneous household appliances</t>
  </si>
  <si>
    <t>320420</t>
  </si>
  <si>
    <t xml:space="preserve">        Power tools</t>
  </si>
  <si>
    <t>320410</t>
  </si>
  <si>
    <t xml:space="preserve">        Lawn and garden equipment</t>
  </si>
  <si>
    <t>320232</t>
  </si>
  <si>
    <t xml:space="preserve">        Telephones and accessories</t>
  </si>
  <si>
    <t>320233</t>
  </si>
  <si>
    <t xml:space="preserve">        Clocks and other household decorative items</t>
  </si>
  <si>
    <t>320110</t>
  </si>
  <si>
    <t xml:space="preserve">        Room size rugs and other floor covering, nonpermanen</t>
  </si>
  <si>
    <t>320221</t>
  </si>
  <si>
    <t xml:space="preserve">        Lamps, lighting fixtures, ceiling fans</t>
  </si>
  <si>
    <t>320150</t>
  </si>
  <si>
    <t xml:space="preserve">        Outdoor equipment</t>
  </si>
  <si>
    <t>320130</t>
  </si>
  <si>
    <t xml:space="preserve">        Infants'' equipment</t>
  </si>
  <si>
    <t>320120</t>
  </si>
  <si>
    <t xml:space="preserve">        Window coverings</t>
  </si>
  <si>
    <t xml:space="preserve">        Small appliances</t>
  </si>
  <si>
    <t>340120</t>
  </si>
  <si>
    <t xml:space="preserve">        Delivery services</t>
  </si>
  <si>
    <t>340110</t>
  </si>
  <si>
    <t xml:space="preserve">        Postage</t>
  </si>
  <si>
    <t xml:space="preserve">        Housewares</t>
  </si>
  <si>
    <t>330410</t>
  </si>
  <si>
    <t xml:space="preserve">        Stationery, stationery supplies, giftwrap</t>
  </si>
  <si>
    <t>330610</t>
  </si>
  <si>
    <t xml:space="preserve">        Lawn and garden supplies</t>
  </si>
  <si>
    <t>320512</t>
  </si>
  <si>
    <t xml:space="preserve">        Sewing machines</t>
  </si>
  <si>
    <t>330510</t>
  </si>
  <si>
    <t xml:space="preserve">        Miscellaneous household products</t>
  </si>
  <si>
    <t>320511</t>
  </si>
  <si>
    <t xml:space="preserve">        Electric floor cleaning equipment</t>
  </si>
  <si>
    <t>330310</t>
  </si>
  <si>
    <t xml:space="preserve">        Cleansing and toilet tissue, paper towels and napkin</t>
  </si>
  <si>
    <t>300412</t>
  </si>
  <si>
    <t xml:space="preserve">        Window air conditioners (owned home)</t>
  </si>
  <si>
    <t>300411</t>
  </si>
  <si>
    <t xml:space="preserve">        Window air conditioners (renter)</t>
  </si>
  <si>
    <t>330210</t>
  </si>
  <si>
    <t xml:space="preserve">        Other laundry cleaning products</t>
  </si>
  <si>
    <t>300332</t>
  </si>
  <si>
    <t xml:space="preserve">        Portable dishwasher (owned home)</t>
  </si>
  <si>
    <t>330110</t>
  </si>
  <si>
    <t xml:space="preserve">        Soaps and detergents</t>
  </si>
  <si>
    <t>300331</t>
  </si>
  <si>
    <t xml:space="preserve">        Portable dishwasher (renter)</t>
  </si>
  <si>
    <t>300322</t>
  </si>
  <si>
    <t xml:space="preserve">        Microwave ovens (owned home)</t>
  </si>
  <si>
    <t>300321</t>
  </si>
  <si>
    <t xml:space="preserve">        Microwave ovens (renter)</t>
  </si>
  <si>
    <t>300312</t>
  </si>
  <si>
    <t xml:space="preserve">        Cooking stoves, ovens (owned home)</t>
  </si>
  <si>
    <t>300311</t>
  </si>
  <si>
    <t xml:space="preserve">        Cooking stoves, ovens (renter)</t>
  </si>
  <si>
    <t>340913</t>
  </si>
  <si>
    <t xml:space="preserve">        Repair of miscellaneous household equipment and</t>
  </si>
  <si>
    <t>300217</t>
  </si>
  <si>
    <t xml:space="preserve">        Clothes washer or dryer (owned home)</t>
  </si>
  <si>
    <t>300216</t>
  </si>
  <si>
    <t xml:space="preserve">        Clothes washer or dryer (renter)</t>
  </si>
  <si>
    <t>300112</t>
  </si>
  <si>
    <t xml:space="preserve">        Refrigerators, freezers (owned home)</t>
  </si>
  <si>
    <t>300111</t>
  </si>
  <si>
    <t xml:space="preserve">        Refrigerators, freezers (renter)</t>
  </si>
  <si>
    <t>250900</t>
  </si>
  <si>
    <t xml:space="preserve">        Miscellaneous fuels</t>
  </si>
  <si>
    <t>230118</t>
  </si>
  <si>
    <t xml:space="preserve">        Dishwashers (built-in), garbage disposals, range</t>
  </si>
  <si>
    <t>250220</t>
  </si>
  <si>
    <t xml:space="preserve">        Coal</t>
  </si>
  <si>
    <t>230117</t>
  </si>
  <si>
    <t>250210</t>
  </si>
  <si>
    <t xml:space="preserve">        Bottled and tank gas</t>
  </si>
  <si>
    <t>320111</t>
  </si>
  <si>
    <t xml:space="preserve">        Floor coverings, nonpermanent</t>
  </si>
  <si>
    <t>250110</t>
  </si>
  <si>
    <t xml:space="preserve">        Fuel oil</t>
  </si>
  <si>
    <t>290440</t>
  </si>
  <si>
    <t xml:space="preserve">        Wall units, cabinets and other occasional furniture</t>
  </si>
  <si>
    <t>260210</t>
  </si>
  <si>
    <t xml:space="preserve">        Natural gas</t>
  </si>
  <si>
    <t>290430</t>
  </si>
  <si>
    <t xml:space="preserve">        Outdoor furniture</t>
  </si>
  <si>
    <t>260110</t>
  </si>
  <si>
    <t xml:space="preserve">        Electricity</t>
  </si>
  <si>
    <t>290420</t>
  </si>
  <si>
    <t xml:space="preserve">        Infants'' furniture</t>
  </si>
  <si>
    <t>290410</t>
  </si>
  <si>
    <t xml:space="preserve">        Kitchen, dining room furniture</t>
  </si>
  <si>
    <t>290320</t>
  </si>
  <si>
    <t xml:space="preserve">        Living room tables</t>
  </si>
  <si>
    <t>290310</t>
  </si>
  <si>
    <t xml:space="preserve">        Living room chairs</t>
  </si>
  <si>
    <t>200536</t>
  </si>
  <si>
    <t xml:space="preserve">        Other alcoholic beverages at catered affairs</t>
  </si>
  <si>
    <t>290210</t>
  </si>
  <si>
    <t xml:space="preserve">        Sofas</t>
  </si>
  <si>
    <t>200535</t>
  </si>
  <si>
    <t xml:space="preserve">        Other alcohol at board</t>
  </si>
  <si>
    <t>290120</t>
  </si>
  <si>
    <t xml:space="preserve">        Other bedroom furniture</t>
  </si>
  <si>
    <t>200534</t>
  </si>
  <si>
    <t xml:space="preserve">        Other alcohol at employer</t>
  </si>
  <si>
    <t>290110</t>
  </si>
  <si>
    <t xml:space="preserve">        Mattress and springs</t>
  </si>
  <si>
    <t>200533</t>
  </si>
  <si>
    <t xml:space="preserve">        Other alcoholic beverages at vending machines and</t>
  </si>
  <si>
    <t>200532</t>
  </si>
  <si>
    <t xml:space="preserve">        Other alcoholic beverages at full service restaurant</t>
  </si>
  <si>
    <t>280140</t>
  </si>
  <si>
    <t xml:space="preserve">        Kitchen, dining room, other linens</t>
  </si>
  <si>
    <t>200531</t>
  </si>
  <si>
    <t xml:space="preserve">        Other alcoholic beverages at fast food, take-out,</t>
  </si>
  <si>
    <t>280220</t>
  </si>
  <si>
    <t xml:space="preserve">        Slipcovers, decorative pillows</t>
  </si>
  <si>
    <t>280210</t>
  </si>
  <si>
    <t xml:space="preserve">        Curtains and draperies</t>
  </si>
  <si>
    <t>200526</t>
  </si>
  <si>
    <t xml:space="preserve">        Wine at catered affairs</t>
  </si>
  <si>
    <t>280120</t>
  </si>
  <si>
    <t xml:space="preserve">        Bedroom linens</t>
  </si>
  <si>
    <t>200525</t>
  </si>
  <si>
    <t xml:space="preserve">        Wine at board</t>
  </si>
  <si>
    <t>280110</t>
  </si>
  <si>
    <t xml:space="preserve">        Bathroom linens</t>
  </si>
  <si>
    <t>200524</t>
  </si>
  <si>
    <t xml:space="preserve">        Wine at employer</t>
  </si>
  <si>
    <t>200523</t>
  </si>
  <si>
    <t xml:space="preserve">        Wine at vending machines and mobile vendors</t>
  </si>
  <si>
    <t>200522</t>
  </si>
  <si>
    <t xml:space="preserve">        Wine at full service restaurants</t>
  </si>
  <si>
    <t>990900</t>
  </si>
  <si>
    <t xml:space="preserve">        Rental and installation of dishwashers, range hoods,</t>
  </si>
  <si>
    <t>200521</t>
  </si>
  <si>
    <t xml:space="preserve">        Wine at fast food, take-out, delivery, concession</t>
  </si>
  <si>
    <t>690310</t>
  </si>
  <si>
    <t xml:space="preserve">        Installation of computer</t>
  </si>
  <si>
    <t>690114</t>
  </si>
  <si>
    <t xml:space="preserve">        Computer information services (internet)</t>
  </si>
  <si>
    <t>200516</t>
  </si>
  <si>
    <t xml:space="preserve">        Beer and ale at catered affairs</t>
  </si>
  <si>
    <t>690113</t>
  </si>
  <si>
    <t xml:space="preserve">        Repair of computer systems for nonbusiness use</t>
  </si>
  <si>
    <t>200515</t>
  </si>
  <si>
    <t xml:space="preserve">        Beer at board</t>
  </si>
  <si>
    <t>340908</t>
  </si>
  <si>
    <t xml:space="preserve">        Rental of office equipment for nonbusiness use</t>
  </si>
  <si>
    <t>200514</t>
  </si>
  <si>
    <t xml:space="preserve">        Beer at employer</t>
  </si>
  <si>
    <t>340907</t>
  </si>
  <si>
    <t xml:space="preserve">        Appliance rental</t>
  </si>
  <si>
    <t>200513</t>
  </si>
  <si>
    <t xml:space="preserve">        Beer and ale at vending machines and mobile vendors</t>
  </si>
  <si>
    <t>340901</t>
  </si>
  <si>
    <t xml:space="preserve">        Repairs/rentals of lawn and garden equipment, hand o</t>
  </si>
  <si>
    <t>200512</t>
  </si>
  <si>
    <t xml:space="preserve">        Beer and ale at full service restaurants</t>
  </si>
  <si>
    <t>340630</t>
  </si>
  <si>
    <t xml:space="preserve">        Reupholstering, furniture repair</t>
  </si>
  <si>
    <t>200511</t>
  </si>
  <si>
    <t xml:space="preserve">        Beer and ale at fast food, take-out, delivery,</t>
  </si>
  <si>
    <t>340620</t>
  </si>
  <si>
    <t xml:space="preserve">        Appliance repair, including service center</t>
  </si>
  <si>
    <t>340510</t>
  </si>
  <si>
    <t xml:space="preserve">        Moving, storage, freight</t>
  </si>
  <si>
    <t>330511</t>
  </si>
  <si>
    <t xml:space="preserve">        Termite/pest control products</t>
  </si>
  <si>
    <t>340903</t>
  </si>
  <si>
    <t xml:space="preserve">        Other home services</t>
  </si>
  <si>
    <t>340915</t>
  </si>
  <si>
    <t xml:space="preserve">        Home security system service fee</t>
  </si>
  <si>
    <t>340914</t>
  </si>
  <si>
    <t xml:space="preserve">        Services for termite/pest control</t>
  </si>
  <si>
    <t>340530</t>
  </si>
  <si>
    <t xml:space="preserve">        Coin-operated household laundry and dry cleaning</t>
  </si>
  <si>
    <t>340520</t>
  </si>
  <si>
    <t xml:space="preserve">        Household laundry and dry cleaning, sent out</t>
  </si>
  <si>
    <t>340420</t>
  </si>
  <si>
    <t xml:space="preserve">        Water softening service</t>
  </si>
  <si>
    <t>340410</t>
  </si>
  <si>
    <t xml:space="preserve">        Gardening, lawn care service</t>
  </si>
  <si>
    <t>340310</t>
  </si>
  <si>
    <t xml:space="preserve">        Housekeeping services</t>
  </si>
  <si>
    <t>670310</t>
  </si>
  <si>
    <t xml:space="preserve">        Day care centers, nursery, and preschools</t>
  </si>
  <si>
    <t>340910</t>
  </si>
  <si>
    <t xml:space="preserve">        Adult day care centers</t>
  </si>
  <si>
    <t>340906</t>
  </si>
  <si>
    <t xml:space="preserve">        Care for elderly, invalids, handicapped, etc.</t>
  </si>
  <si>
    <t>340210</t>
  </si>
  <si>
    <t xml:space="preserve">        Babysitting and child care</t>
  </si>
  <si>
    <t xml:space="preserve">        Septic tank cleaning</t>
  </si>
  <si>
    <t>TRASH</t>
  </si>
  <si>
    <t xml:space="preserve">        Trash and garbage collection</t>
  </si>
  <si>
    <t>SEWER</t>
  </si>
  <si>
    <t xml:space="preserve">        Water and sewerage maintenance</t>
  </si>
  <si>
    <t>270106</t>
  </si>
  <si>
    <t>270104</t>
  </si>
  <si>
    <t>270102</t>
  </si>
  <si>
    <t xml:space="preserve">        Cellular phone service</t>
  </si>
  <si>
    <t xml:space="preserve">        Bottled gas</t>
  </si>
  <si>
    <t xml:space="preserve">        Coal, wood, and other fuels</t>
  </si>
  <si>
    <t>260114</t>
  </si>
  <si>
    <t xml:space="preserve">        Electricity (rented vacation)</t>
  </si>
  <si>
    <t>260113</t>
  </si>
  <si>
    <t xml:space="preserve">        Electricity (owned vacation)</t>
  </si>
  <si>
    <t>260112</t>
  </si>
  <si>
    <t xml:space="preserve">        Electricity (owned home)</t>
  </si>
  <si>
    <t>260111</t>
  </si>
  <si>
    <t xml:space="preserve">        Electricity (renter)</t>
  </si>
  <si>
    <t>260214</t>
  </si>
  <si>
    <t xml:space="preserve">        Utility-natural gas (rented vacation)</t>
  </si>
  <si>
    <t>260213</t>
  </si>
  <si>
    <t xml:space="preserve">        Utility-natural gas (owned vacation)</t>
  </si>
  <si>
    <t>260212</t>
  </si>
  <si>
    <t xml:space="preserve">        Utility-natural gas (owned home)</t>
  </si>
  <si>
    <t>260211</t>
  </si>
  <si>
    <t xml:space="preserve">        Utility-natural gas (renter)</t>
  </si>
  <si>
    <t>210210</t>
  </si>
  <si>
    <t xml:space="preserve">        Lodging on out-of-town trips</t>
  </si>
  <si>
    <t>210310</t>
  </si>
  <si>
    <t xml:space="preserve">        Housing while attending school</t>
  </si>
  <si>
    <t xml:space="preserve">        Owned vacation homes</t>
  </si>
  <si>
    <t xml:space="preserve">        Maintenance, insurance and other expenses</t>
  </si>
  <si>
    <t>800710</t>
  </si>
  <si>
    <t xml:space="preserve">        Rent as pay</t>
  </si>
  <si>
    <t>210110</t>
  </si>
  <si>
    <t xml:space="preserve">        Rent</t>
  </si>
  <si>
    <t xml:space="preserve">        Maintenance, repairs, insurance, other expenses</t>
  </si>
  <si>
    <t>220211</t>
  </si>
  <si>
    <t xml:space="preserve">        Property taxes</t>
  </si>
  <si>
    <t xml:space="preserve">        Mortgage interest and charges</t>
  </si>
  <si>
    <t>800700</t>
  </si>
  <si>
    <t xml:space="preserve">      Meals as pay</t>
  </si>
  <si>
    <t xml:space="preserve">      Other food at home</t>
  </si>
  <si>
    <t xml:space="preserve">      Fruits and vegetables</t>
  </si>
  <si>
    <t>DAIRY</t>
  </si>
  <si>
    <t xml:space="preserve">      Dairy products</t>
  </si>
  <si>
    <t>ANIMAL</t>
  </si>
  <si>
    <t xml:space="preserve">      Meats, poultry, fish, and eggs</t>
  </si>
  <si>
    <t>790430</t>
  </si>
  <si>
    <t xml:space="preserve">      School lunches</t>
  </si>
  <si>
    <t>190903</t>
  </si>
  <si>
    <t xml:space="preserve">      Food on out-of-town trips</t>
  </si>
  <si>
    <t>190902</t>
  </si>
  <si>
    <t xml:space="preserve">      Catered affairs</t>
  </si>
  <si>
    <t>190901</t>
  </si>
  <si>
    <t xml:space="preserve">      Food or board at school</t>
  </si>
  <si>
    <t>790410</t>
  </si>
  <si>
    <t xml:space="preserve">      Meals at restaurants, carry-outs and other</t>
  </si>
  <si>
    <t>190904</t>
  </si>
  <si>
    <t>790240</t>
  </si>
  <si>
    <t xml:space="preserve">      Cereals and bakery products</t>
  </si>
  <si>
    <t>800940</t>
  </si>
  <si>
    <t xml:space="preserve">      Deductions for Social Security</t>
  </si>
  <si>
    <t>800932</t>
  </si>
  <si>
    <t xml:space="preserve">      Non-payroll deposit to retirement plans</t>
  </si>
  <si>
    <t>800931</t>
  </si>
  <si>
    <t xml:space="preserve">      Deductions for private pensions</t>
  </si>
  <si>
    <t>800920</t>
  </si>
  <si>
    <t xml:space="preserve">      Deductions for railroad retirement</t>
  </si>
  <si>
    <t>800910</t>
  </si>
  <si>
    <t xml:space="preserve">      Deductions for government retirement</t>
  </si>
  <si>
    <t>002120</t>
  </si>
  <si>
    <t xml:space="preserve">      Other nonhealth insurance</t>
  </si>
  <si>
    <t>700110</t>
  </si>
  <si>
    <t xml:space="preserve">      Life, endowment, annuity, other personal insurance</t>
  </si>
  <si>
    <t>680320</t>
  </si>
  <si>
    <t xml:space="preserve">      Rental of party supplies for catered affairs</t>
  </si>
  <si>
    <t>680310</t>
  </si>
  <si>
    <t xml:space="preserve">      Live entertainment for catered affairs</t>
  </si>
  <si>
    <t xml:space="preserve">      Photographic equipment, supplies and services</t>
  </si>
  <si>
    <t xml:space="preserve">      Sports, recreation and exercise equipment</t>
  </si>
  <si>
    <t>520901</t>
  </si>
  <si>
    <t xml:space="preserve">      Docking and landing fees</t>
  </si>
  <si>
    <t>600110</t>
  </si>
  <si>
    <t xml:space="preserve">      Outboard motors</t>
  </si>
  <si>
    <t xml:space="preserve">      Televisions</t>
  </si>
  <si>
    <t xml:space="preserve">      Rental of recreational vehicles</t>
  </si>
  <si>
    <t xml:space="preserve">      Motorized recreational vehicles</t>
  </si>
  <si>
    <t xml:space="preserve">      Unmotored recreational vehicles</t>
  </si>
  <si>
    <t>610120</t>
  </si>
  <si>
    <t>610140</t>
  </si>
  <si>
    <t>610110</t>
  </si>
  <si>
    <t>PETS</t>
  </si>
  <si>
    <t xml:space="preserve">      Pets</t>
  </si>
  <si>
    <t>690350</t>
  </si>
  <si>
    <t xml:space="preserve">      Installation of other video equipment or sound systems</t>
  </si>
  <si>
    <t>690340</t>
  </si>
  <si>
    <t xml:space="preserve">      Installation of sound systems</t>
  </si>
  <si>
    <t>690330</t>
  </si>
  <si>
    <t xml:space="preserve">      Installation of satellite television equipment</t>
  </si>
  <si>
    <t>690320</t>
  </si>
  <si>
    <t xml:space="preserve">      Installation of televisions</t>
  </si>
  <si>
    <t>310334</t>
  </si>
  <si>
    <t xml:space="preserve">      Satellite dishes</t>
  </si>
  <si>
    <t>310333</t>
  </si>
  <si>
    <t xml:space="preserve">      Accessories and other sound equipment</t>
  </si>
  <si>
    <t>620918</t>
  </si>
  <si>
    <t xml:space="preserve">      Rental of video software</t>
  </si>
  <si>
    <t>620917</t>
  </si>
  <si>
    <t xml:space="preserve">      Rental of video hardware/accessories</t>
  </si>
  <si>
    <t>620912</t>
  </si>
  <si>
    <t xml:space="preserve">      Rental of video cassettes, tapes, films, and discs</t>
  </si>
  <si>
    <t>310243</t>
  </si>
  <si>
    <t xml:space="preserve">      Rental, streaming, downloading video</t>
  </si>
  <si>
    <t>620904</t>
  </si>
  <si>
    <t xml:space="preserve">      Rental and repair of musical instruments</t>
  </si>
  <si>
    <t>610130</t>
  </si>
  <si>
    <t xml:space="preserve">      Musical instruments and accessories</t>
  </si>
  <si>
    <t>340905</t>
  </si>
  <si>
    <t xml:space="preserve">      Rental of VCR, radio, and sound equipment</t>
  </si>
  <si>
    <t>310350</t>
  </si>
  <si>
    <t xml:space="preserve">      Streaming, downloading audio</t>
  </si>
  <si>
    <t>310340</t>
  </si>
  <si>
    <t xml:space="preserve">      CDs, records, audio tapes</t>
  </si>
  <si>
    <t>310314</t>
  </si>
  <si>
    <t xml:space="preserve">      Personal digital audio players</t>
  </si>
  <si>
    <t>340902</t>
  </si>
  <si>
    <t xml:space="preserve">      Rental of televisions</t>
  </si>
  <si>
    <t>340610</t>
  </si>
  <si>
    <t xml:space="preserve">      Repair of tv, radio, and sound equipment</t>
  </si>
  <si>
    <t>310400</t>
  </si>
  <si>
    <t xml:space="preserve">      Applications, games, ringtones for handheld devices</t>
  </si>
  <si>
    <t>310232</t>
  </si>
  <si>
    <t xml:space="preserve">      Video game hardware and accessories</t>
  </si>
  <si>
    <t>310231</t>
  </si>
  <si>
    <t xml:space="preserve">      Video game software</t>
  </si>
  <si>
    <t>310220</t>
  </si>
  <si>
    <t xml:space="preserve">      Video cassettes, tapes, and discs</t>
  </si>
  <si>
    <t>310210</t>
  </si>
  <si>
    <t xml:space="preserve">      VCR''s and video disc players</t>
  </si>
  <si>
    <t>620930</t>
  </si>
  <si>
    <t xml:space="preserve">      Online gaming services</t>
  </si>
  <si>
    <t>270311</t>
  </si>
  <si>
    <t xml:space="preserve">      Satellite radio service</t>
  </si>
  <si>
    <t>270310</t>
  </si>
  <si>
    <t xml:space="preserve">      Cable and satellite television services</t>
  </si>
  <si>
    <t>310140</t>
  </si>
  <si>
    <t>310316</t>
  </si>
  <si>
    <t xml:space="preserve">      Stereos, radios, speakers, and sound components</t>
  </si>
  <si>
    <t>620903</t>
  </si>
  <si>
    <t xml:space="preserve">      Other entertainment services, out-of-town trips</t>
  </si>
  <si>
    <t>620310</t>
  </si>
  <si>
    <t xml:space="preserve">      Fees for recreational lessons</t>
  </si>
  <si>
    <t>620222</t>
  </si>
  <si>
    <t xml:space="preserve">      Admission to sports events, out-of-town trips</t>
  </si>
  <si>
    <t>620221</t>
  </si>
  <si>
    <t xml:space="preserve">      Admission to sporting events</t>
  </si>
  <si>
    <t>620212</t>
  </si>
  <si>
    <t xml:space="preserve">      Movie, other admissions, out-of-town trips</t>
  </si>
  <si>
    <t>620216</t>
  </si>
  <si>
    <t xml:space="preserve">      Tickets to parks or museums</t>
  </si>
  <si>
    <t>620215</t>
  </si>
  <si>
    <t xml:space="preserve">      Tickets to movies</t>
  </si>
  <si>
    <t>620214</t>
  </si>
  <si>
    <t>620213</t>
  </si>
  <si>
    <t xml:space="preserve">      Play, theater, opera, concert</t>
  </si>
  <si>
    <t>620122</t>
  </si>
  <si>
    <t xml:space="preserve">      Participant sports, out-of-town trips</t>
  </si>
  <si>
    <t>620121</t>
  </si>
  <si>
    <t xml:space="preserve">      Fees for participant sports</t>
  </si>
  <si>
    <t>620111</t>
  </si>
  <si>
    <t xml:space="preserve">      Social, recreation, health club membership</t>
  </si>
  <si>
    <t>610900</t>
  </si>
  <si>
    <t xml:space="preserve">      Recreation expenses, out-of-town trips</t>
  </si>
  <si>
    <t>570903</t>
  </si>
  <si>
    <t xml:space="preserve">      Rental of supportive, convalescent medical equipment</t>
  </si>
  <si>
    <t>570901</t>
  </si>
  <si>
    <t xml:space="preserve">      Rental of medical equipment</t>
  </si>
  <si>
    <t>550330</t>
  </si>
  <si>
    <t xml:space="preserve">      Supportive and convalescent medical equipment</t>
  </si>
  <si>
    <t>550320</t>
  </si>
  <si>
    <t xml:space="preserve">      Medical equipment for general use</t>
  </si>
  <si>
    <t>640430</t>
  </si>
  <si>
    <t xml:space="preserve">      Adult diapers</t>
  </si>
  <si>
    <t>550340</t>
  </si>
  <si>
    <t xml:space="preserve">      Hearing aids</t>
  </si>
  <si>
    <t>550110</t>
  </si>
  <si>
    <t xml:space="preserve">      Eyeglasses and contact lenses</t>
  </si>
  <si>
    <t>570230</t>
  </si>
  <si>
    <t xml:space="preserve">      Other medical care services</t>
  </si>
  <si>
    <t>570220</t>
  </si>
  <si>
    <t xml:space="preserve">      Care in convalescent or nursing home</t>
  </si>
  <si>
    <t>570240</t>
  </si>
  <si>
    <t xml:space="preserve">      Medical care in retirement community</t>
  </si>
  <si>
    <t>570111</t>
  </si>
  <si>
    <t xml:space="preserve">      Hospital room and services</t>
  </si>
  <si>
    <t>560330</t>
  </si>
  <si>
    <t xml:space="preserve">      Lab tests, x-rays</t>
  </si>
  <si>
    <t>560420</t>
  </si>
  <si>
    <t xml:space="preserve">      Non physician services outside home</t>
  </si>
  <si>
    <t>560410</t>
  </si>
  <si>
    <t xml:space="preserve">      Non physician services inside home</t>
  </si>
  <si>
    <t>560310</t>
  </si>
  <si>
    <t xml:space="preserve">      Eyecare services</t>
  </si>
  <si>
    <t>560210</t>
  </si>
  <si>
    <t xml:space="preserve">      Dental services</t>
  </si>
  <si>
    <t>560110</t>
  </si>
  <si>
    <t xml:space="preserve">      Physician''s services</t>
  </si>
  <si>
    <t>580402</t>
  </si>
  <si>
    <t xml:space="preserve">      Long term care insurance (BCBS)</t>
  </si>
  <si>
    <t>580401</t>
  </si>
  <si>
    <t xml:space="preserve">      Long term care insurance (not BCBS)</t>
  </si>
  <si>
    <t xml:space="preserve">      Commercial medicare supplements and other health</t>
  </si>
  <si>
    <t>580910</t>
  </si>
  <si>
    <t xml:space="preserve">      Children''s Health Insurance Program (CHIP) premiums</t>
  </si>
  <si>
    <t>580909</t>
  </si>
  <si>
    <t xml:space="preserve">      Tricare/military premiums</t>
  </si>
  <si>
    <t>580908</t>
  </si>
  <si>
    <t xml:space="preserve">      Medicaid premiums</t>
  </si>
  <si>
    <t>580907</t>
  </si>
  <si>
    <t xml:space="preserve">      Medicare prescription drug premium</t>
  </si>
  <si>
    <t>580901</t>
  </si>
  <si>
    <t xml:space="preserve">      Medicare payments</t>
  </si>
  <si>
    <t>580311</t>
  </si>
  <si>
    <t xml:space="preserve">      Health maintenance organization (not BCBS)</t>
  </si>
  <si>
    <t>BCBS</t>
  </si>
  <si>
    <t xml:space="preserve">      Blue Cross, Blue Shield</t>
  </si>
  <si>
    <t xml:space="preserve">      Commercial health insurance</t>
  </si>
  <si>
    <t>530902</t>
  </si>
  <si>
    <t xml:space="preserve">      School bus</t>
  </si>
  <si>
    <t>530901</t>
  </si>
  <si>
    <t xml:space="preserve">      Ship fares</t>
  </si>
  <si>
    <t>530510</t>
  </si>
  <si>
    <t xml:space="preserve">      Intercity train fares</t>
  </si>
  <si>
    <t>530412</t>
  </si>
  <si>
    <t xml:space="preserve">      Taxi fares and limousine services</t>
  </si>
  <si>
    <t>530411</t>
  </si>
  <si>
    <t xml:space="preserve">      Taxi fares and limousine services on trips</t>
  </si>
  <si>
    <t>530312</t>
  </si>
  <si>
    <t xml:space="preserve">      Local trans. on out-of-town trips</t>
  </si>
  <si>
    <t>530311</t>
  </si>
  <si>
    <t xml:space="preserve">      Intracity mass transit fares</t>
  </si>
  <si>
    <t>530210</t>
  </si>
  <si>
    <t xml:space="preserve">      Intercity bus fares</t>
  </si>
  <si>
    <t>530110</t>
  </si>
  <si>
    <t xml:space="preserve">      Airline fares</t>
  </si>
  <si>
    <t>650900</t>
  </si>
  <si>
    <t xml:space="preserve">      Repair of personal care appliances</t>
  </si>
  <si>
    <t>650210</t>
  </si>
  <si>
    <t xml:space="preserve">      Personal care service for males</t>
  </si>
  <si>
    <t>650110</t>
  </si>
  <si>
    <t xml:space="preserve">      Personal care service for females</t>
  </si>
  <si>
    <t>640410</t>
  </si>
  <si>
    <t xml:space="preserve">      Deodorants, feminine hygiene, miscellaneous personal</t>
  </si>
  <si>
    <t>640310</t>
  </si>
  <si>
    <t xml:space="preserve">      Cosmetics, perfume, bath preparations</t>
  </si>
  <si>
    <t>640220</t>
  </si>
  <si>
    <t xml:space="preserve">      Shaving needs</t>
  </si>
  <si>
    <t>640210</t>
  </si>
  <si>
    <t xml:space="preserve">      Oral hygiene products, articles</t>
  </si>
  <si>
    <t>640120</t>
  </si>
  <si>
    <t xml:space="preserve">      Nonelectric articles for the hair</t>
  </si>
  <si>
    <t>640110</t>
  </si>
  <si>
    <t xml:space="preserve">      Hair care products</t>
  </si>
  <si>
    <t>620913</t>
  </si>
  <si>
    <t xml:space="preserve">      Pinball, electronic video games</t>
  </si>
  <si>
    <t>610903</t>
  </si>
  <si>
    <t xml:space="preserve">      Visual goods</t>
  </si>
  <si>
    <t>610902</t>
  </si>
  <si>
    <t xml:space="preserve">      Souvenirs</t>
  </si>
  <si>
    <t>610901</t>
  </si>
  <si>
    <t xml:space="preserve">      Fireworks</t>
  </si>
  <si>
    <t xml:space="preserve">      Vehicle rental, leases, licenses, and other charges</t>
  </si>
  <si>
    <t>500110</t>
  </si>
  <si>
    <t xml:space="preserve">      Vehicle insurance</t>
  </si>
  <si>
    <t>310332</t>
  </si>
  <si>
    <t xml:space="preserve">      Sound equipment accessories</t>
  </si>
  <si>
    <t>310335</t>
  </si>
  <si>
    <t xml:space="preserve">      Miscellaneous video equipment</t>
  </si>
  <si>
    <t xml:space="preserve">      Maintenance and repairs</t>
  </si>
  <si>
    <t>310331</t>
  </si>
  <si>
    <t xml:space="preserve">      Miscellaneous sound equipment</t>
  </si>
  <si>
    <t>310315</t>
  </si>
  <si>
    <t xml:space="preserve">      Digital media players and recorders</t>
  </si>
  <si>
    <t>310312</t>
  </si>
  <si>
    <t xml:space="preserve">      Phonographs</t>
  </si>
  <si>
    <t xml:space="preserve">      Vehicle finance charges</t>
  </si>
  <si>
    <t>470311</t>
  </si>
  <si>
    <t xml:space="preserve">      Electric vehicle charging</t>
  </si>
  <si>
    <t>470212</t>
  </si>
  <si>
    <t xml:space="preserve">      Motor oil on out-of-town trips</t>
  </si>
  <si>
    <t>470211</t>
  </si>
  <si>
    <t xml:space="preserve">      Motor oil</t>
  </si>
  <si>
    <t>470114</t>
  </si>
  <si>
    <t xml:space="preserve">      Alternative fuels</t>
  </si>
  <si>
    <t>470113</t>
  </si>
  <si>
    <t xml:space="preserve">      Gasoline on out-of-town trips</t>
  </si>
  <si>
    <t>550310</t>
  </si>
  <si>
    <t xml:space="preserve">      Topicals and dressings</t>
  </si>
  <si>
    <t>470112</t>
  </si>
  <si>
    <t xml:space="preserve">      Diesel fuel</t>
  </si>
  <si>
    <t>470111</t>
  </si>
  <si>
    <t xml:space="preserve">      Gasoline</t>
  </si>
  <si>
    <t>550410</t>
  </si>
  <si>
    <t xml:space="preserve">      Nonprescription vitamins</t>
  </si>
  <si>
    <t>550210</t>
  </si>
  <si>
    <t xml:space="preserve">      Nonprescription drugs</t>
  </si>
  <si>
    <t>570902</t>
  </si>
  <si>
    <t xml:space="preserve">      Repair of medical equipment</t>
  </si>
  <si>
    <t xml:space="preserve">      Other vehicles</t>
  </si>
  <si>
    <t xml:space="preserve">      Cars and trucks, used</t>
  </si>
  <si>
    <t xml:space="preserve">      Cars and trucks, new</t>
  </si>
  <si>
    <t>440900</t>
  </si>
  <si>
    <t xml:space="preserve">      Clothing storage</t>
  </si>
  <si>
    <t>440210</t>
  </si>
  <si>
    <t xml:space="preserve">      Apparel laundry and dry cleaning not coin-operated</t>
  </si>
  <si>
    <t>440150</t>
  </si>
  <si>
    <t xml:space="preserve">      Watch and jewelry repair</t>
  </si>
  <si>
    <t>440140</t>
  </si>
  <si>
    <t xml:space="preserve">      Clothing rental</t>
  </si>
  <si>
    <t>440130</t>
  </si>
  <si>
    <t xml:space="preserve">      Alteration, repair and tailoring of apparel and</t>
  </si>
  <si>
    <t>440120</t>
  </si>
  <si>
    <t xml:space="preserve">      Coin-operated apparel laundry and dry cleaning</t>
  </si>
  <si>
    <t>440110</t>
  </si>
  <si>
    <t xml:space="preserve">      Shoe repair and other shoe service</t>
  </si>
  <si>
    <t>430120</t>
  </si>
  <si>
    <t xml:space="preserve">      Jewelry</t>
  </si>
  <si>
    <t>430110</t>
  </si>
  <si>
    <t xml:space="preserve">      Watches</t>
  </si>
  <si>
    <t>420115</t>
  </si>
  <si>
    <t xml:space="preserve">      Material and supplies for sewing, needlework, quilting</t>
  </si>
  <si>
    <t>400220</t>
  </si>
  <si>
    <t xml:space="preserve">      Girls'' footwear</t>
  </si>
  <si>
    <t>400310</t>
  </si>
  <si>
    <t xml:space="preserve">      Women''s footwear</t>
  </si>
  <si>
    <t>400210</t>
  </si>
  <si>
    <t xml:space="preserve">      Boys'' footwear</t>
  </si>
  <si>
    <t>400110</t>
  </si>
  <si>
    <t xml:space="preserve">      Men''s footwear</t>
  </si>
  <si>
    <t>410901</t>
  </si>
  <si>
    <t xml:space="preserve">      Infant accessories</t>
  </si>
  <si>
    <t>410140</t>
  </si>
  <si>
    <t xml:space="preserve">      Infant nightwear, loungewear</t>
  </si>
  <si>
    <t>410130</t>
  </si>
  <si>
    <t xml:space="preserve">      Infant underwear</t>
  </si>
  <si>
    <t>410120</t>
  </si>
  <si>
    <t xml:space="preserve">      Infant dresses, outerwear</t>
  </si>
  <si>
    <t>410110</t>
  </si>
  <si>
    <t xml:space="preserve">      Infant coat, jacket, snowsuit</t>
  </si>
  <si>
    <t>GIRLS</t>
  </si>
  <si>
    <t xml:space="preserve">      Girls, 2 to 15</t>
  </si>
  <si>
    <t>WOMENS</t>
  </si>
  <si>
    <t xml:space="preserve">      Women, 16 and over</t>
  </si>
  <si>
    <t>BOYS</t>
  </si>
  <si>
    <t xml:space="preserve">      Boys, 2 to 15</t>
  </si>
  <si>
    <t>MENS</t>
  </si>
  <si>
    <t xml:space="preserve">      Men, 16 and over</t>
  </si>
  <si>
    <t xml:space="preserve">      Miscellaneous household equipment</t>
  </si>
  <si>
    <t xml:space="preserve">      Small appliances, miscellaneous housewares</t>
  </si>
  <si>
    <t xml:space="preserve">      Postage and stationery</t>
  </si>
  <si>
    <t xml:space="preserve">      Other household products</t>
  </si>
  <si>
    <t xml:space="preserve">      Laundry and cleaning supplies</t>
  </si>
  <si>
    <t>270000</t>
  </si>
  <si>
    <t xml:space="preserve">      Telephone services</t>
  </si>
  <si>
    <t xml:space="preserve">      Major appliances</t>
  </si>
  <si>
    <t xml:space="preserve">      Floor coverings</t>
  </si>
  <si>
    <t xml:space="preserve">      Electricity and natural gas</t>
  </si>
  <si>
    <t xml:space="preserve">      Furniture</t>
  </si>
  <si>
    <t xml:space="preserve">      Other alcoholic beverages</t>
  </si>
  <si>
    <t xml:space="preserve">      Household textiles</t>
  </si>
  <si>
    <t>WINE</t>
  </si>
  <si>
    <t xml:space="preserve">      Wine</t>
  </si>
  <si>
    <t xml:space="preserve">      Beer and ale</t>
  </si>
  <si>
    <t>200410</t>
  </si>
  <si>
    <t>200310</t>
  </si>
  <si>
    <t>200210</t>
  </si>
  <si>
    <t xml:space="preserve">      Whiskey</t>
  </si>
  <si>
    <t>200111</t>
  </si>
  <si>
    <t xml:space="preserve">      Other household expenses</t>
  </si>
  <si>
    <t xml:space="preserve">      Personal services</t>
  </si>
  <si>
    <t>WATER</t>
  </si>
  <si>
    <t xml:space="preserve">      Water and other public services</t>
  </si>
  <si>
    <t>PHONE</t>
  </si>
  <si>
    <t xml:space="preserve">      Fuel oil and other fuels</t>
  </si>
  <si>
    <t xml:space="preserve">      Electricity</t>
  </si>
  <si>
    <t xml:space="preserve">      Natural gas</t>
  </si>
  <si>
    <t xml:space="preserve">      Other lodging</t>
  </si>
  <si>
    <t xml:space="preserve">      Rented dwellings</t>
  </si>
  <si>
    <t xml:space="preserve">      Owned dwellings</t>
  </si>
  <si>
    <t>200900</t>
  </si>
  <si>
    <t xml:space="preserve">      Alcoholic beverages purchased on trips</t>
  </si>
  <si>
    <t>790420</t>
  </si>
  <si>
    <t xml:space="preserve">      Alcoholic beverages at restaurants, taverns</t>
  </si>
  <si>
    <t>790330</t>
  </si>
  <si>
    <t xml:space="preserve">      Beer, wine, other alcohol</t>
  </si>
  <si>
    <t>980283</t>
  </si>
  <si>
    <t xml:space="preserve">      All other races</t>
  </si>
  <si>
    <t>980282</t>
  </si>
  <si>
    <t xml:space="preserve">      Asian</t>
  </si>
  <si>
    <t>980281</t>
  </si>
  <si>
    <t xml:space="preserve">      White</t>
  </si>
  <si>
    <t>980240</t>
  </si>
  <si>
    <t xml:space="preserve">      Without mortgage</t>
  </si>
  <si>
    <t>980230</t>
  </si>
  <si>
    <t xml:space="preserve">      With mortgage</t>
  </si>
  <si>
    <t>980360</t>
  </si>
  <si>
    <t xml:space="preserve">      Vehicles (leased)</t>
  </si>
  <si>
    <t>980040</t>
  </si>
  <si>
    <t xml:space="preserve">      Vehicles (owned)</t>
  </si>
  <si>
    <t>980071</t>
  </si>
  <si>
    <t xml:space="preserve">    Income after taxes</t>
  </si>
  <si>
    <t xml:space="preserve">    Rent as pay</t>
  </si>
  <si>
    <t xml:space="preserve">    Meals as pay</t>
  </si>
  <si>
    <t xml:space="preserve">    Food away from home</t>
  </si>
  <si>
    <t xml:space="preserve">    Food at home</t>
  </si>
  <si>
    <t xml:space="preserve">    Pensions and Social Security</t>
  </si>
  <si>
    <t xml:space="preserve">    Life and other personal insurance</t>
  </si>
  <si>
    <t>800861</t>
  </si>
  <si>
    <t xml:space="preserve">    Other cash gifts</t>
  </si>
  <si>
    <t>800851</t>
  </si>
  <si>
    <t xml:space="preserve">    Cash contribution to political organizations</t>
  </si>
  <si>
    <t>800841</t>
  </si>
  <si>
    <t xml:space="preserve">    Cash contribution to educational institutions</t>
  </si>
  <si>
    <t>800831</t>
  </si>
  <si>
    <t xml:space="preserve">    Cash contributions to church, religious organizations</t>
  </si>
  <si>
    <t>800821</t>
  </si>
  <si>
    <t xml:space="preserve">    Cash contributions to charities and other organizations</t>
  </si>
  <si>
    <t>800811</t>
  </si>
  <si>
    <t xml:space="preserve">    Gift to non-CU members of stocks, bonds, and mutual fund</t>
  </si>
  <si>
    <t>800121</t>
  </si>
  <si>
    <t xml:space="preserve">    Child support expenditures</t>
  </si>
  <si>
    <t>800111</t>
  </si>
  <si>
    <t xml:space="preserve">    Alimony expenditures</t>
  </si>
  <si>
    <t>800804</t>
  </si>
  <si>
    <t xml:space="preserve">    Support for college students</t>
  </si>
  <si>
    <t>620115</t>
  </si>
  <si>
    <t xml:space="preserve">    Shopping club membership fees</t>
  </si>
  <si>
    <t>620112</t>
  </si>
  <si>
    <t xml:space="preserve">    Credit card memberships</t>
  </si>
  <si>
    <t>880210</t>
  </si>
  <si>
    <t xml:space="preserve">    Interest paid, home equity line of credit (other</t>
  </si>
  <si>
    <t>900002</t>
  </si>
  <si>
    <t xml:space="preserve">    Occupational expenses</t>
  </si>
  <si>
    <t>790600</t>
  </si>
  <si>
    <t xml:space="preserve">    Expenses for other properties</t>
  </si>
  <si>
    <t>680905</t>
  </si>
  <si>
    <t xml:space="preserve">    Vacation clubs</t>
  </si>
  <si>
    <t>680904</t>
  </si>
  <si>
    <t xml:space="preserve">    Dating services</t>
  </si>
  <si>
    <t>005620</t>
  </si>
  <si>
    <t xml:space="preserve">    Finance, late, interest charges for other loans</t>
  </si>
  <si>
    <t>005420</t>
  </si>
  <si>
    <t xml:space="preserve">    Finance, late, interest charges for credit cards</t>
  </si>
  <si>
    <t>680902</t>
  </si>
  <si>
    <t xml:space="preserve">    Accounting fees</t>
  </si>
  <si>
    <t>680901</t>
  </si>
  <si>
    <t xml:space="preserve">    Cemetery lots, vaults, maintenance fees</t>
  </si>
  <si>
    <t>680220</t>
  </si>
  <si>
    <t xml:space="preserve">    Checking accounts, other bank service charges</t>
  </si>
  <si>
    <t>680210</t>
  </si>
  <si>
    <t xml:space="preserve">    Safe deposit box rental</t>
  </si>
  <si>
    <t>680140</t>
  </si>
  <si>
    <t xml:space="preserve">    Funeral expenses</t>
  </si>
  <si>
    <t>680110</t>
  </si>
  <si>
    <t xml:space="preserve">    Legal fees</t>
  </si>
  <si>
    <t>620926</t>
  </si>
  <si>
    <t xml:space="preserve">    Lotteries and pari-mutuel losses</t>
  </si>
  <si>
    <t>630210</t>
  </si>
  <si>
    <t xml:space="preserve">    Other tobacco products</t>
  </si>
  <si>
    <t>630110</t>
  </si>
  <si>
    <t xml:space="preserve">    Cigarettes</t>
  </si>
  <si>
    <t>660902</t>
  </si>
  <si>
    <t xml:space="preserve">    School books, supplies, equipment for other schools</t>
  </si>
  <si>
    <t>660901</t>
  </si>
  <si>
    <t xml:space="preserve">    School books, supplies, equipment for day care, nursery</t>
  </si>
  <si>
    <t>660410</t>
  </si>
  <si>
    <t xml:space="preserve">    School books, supplies, equipment for vocational and</t>
  </si>
  <si>
    <t>660210</t>
  </si>
  <si>
    <t xml:space="preserve">    School books, supplies, equipment for elementary, high</t>
  </si>
  <si>
    <t>660110</t>
  </si>
  <si>
    <t xml:space="preserve">    School books, supplies, equipment for college</t>
  </si>
  <si>
    <t>670902</t>
  </si>
  <si>
    <t xml:space="preserve">    Other school expenses including rentals</t>
  </si>
  <si>
    <t>670901</t>
  </si>
  <si>
    <t xml:space="preserve">    Other schools tuition</t>
  </si>
  <si>
    <t>670903</t>
  </si>
  <si>
    <t xml:space="preserve">    Test preparation, tutoring services</t>
  </si>
  <si>
    <t>005520</t>
  </si>
  <si>
    <t xml:space="preserve">    Finance, late, interest charges for student loans</t>
  </si>
  <si>
    <t>670410</t>
  </si>
  <si>
    <t xml:space="preserve">    Vocational and technical school tuition</t>
  </si>
  <si>
    <t>670210</t>
  </si>
  <si>
    <t xml:space="preserve">    Elementary and high school tuition</t>
  </si>
  <si>
    <t>670110</t>
  </si>
  <si>
    <t xml:space="preserve">    College tuition</t>
  </si>
  <si>
    <t>690118</t>
  </si>
  <si>
    <t xml:space="preserve">    Digital book readers</t>
  </si>
  <si>
    <t>590220</t>
  </si>
  <si>
    <t>590230</t>
  </si>
  <si>
    <t xml:space="preserve">    Books not thru book clubs</t>
  </si>
  <si>
    <t>590410</t>
  </si>
  <si>
    <t xml:space="preserve">    Newspaper, magazine non-subscription</t>
  </si>
  <si>
    <t>590310</t>
  </si>
  <si>
    <t xml:space="preserve">    Newspaper, magazine by subscription</t>
  </si>
  <si>
    <t>650310</t>
  </si>
  <si>
    <t xml:space="preserve">    Personal care services</t>
  </si>
  <si>
    <t>640420</t>
  </si>
  <si>
    <t>640130</t>
  </si>
  <si>
    <t>660310</t>
  </si>
  <si>
    <t xml:space="preserve">    Other entertainment supplies, equipment, and services</t>
  </si>
  <si>
    <t xml:space="preserve">    Pets, toys, hobbies, and playground equipment</t>
  </si>
  <si>
    <t xml:space="preserve">    Audio and visual equipment and services</t>
  </si>
  <si>
    <t xml:space="preserve">    Fees and admissions</t>
  </si>
  <si>
    <t xml:space="preserve">    Medical supplies</t>
  </si>
  <si>
    <t>540000</t>
  </si>
  <si>
    <t xml:space="preserve">    Medical services</t>
  </si>
  <si>
    <t>680903</t>
  </si>
  <si>
    <t xml:space="preserve">    Miscellaneous personal services</t>
  </si>
  <si>
    <t>620925</t>
  </si>
  <si>
    <t xml:space="preserve">    Miscellaneous fees</t>
  </si>
  <si>
    <t>630900</t>
  </si>
  <si>
    <t xml:space="preserve">    Marijuana</t>
  </si>
  <si>
    <t xml:space="preserve">    Health insurance</t>
  </si>
  <si>
    <t>630220</t>
  </si>
  <si>
    <t xml:space="preserve">    Smoking accessories</t>
  </si>
  <si>
    <t>660000</t>
  </si>
  <si>
    <t xml:space="preserve">    School supplies, etc. - unspecified</t>
  </si>
  <si>
    <t>590900</t>
  </si>
  <si>
    <t xml:space="preserve">    Newsletters</t>
  </si>
  <si>
    <t>590210</t>
  </si>
  <si>
    <t xml:space="preserve">    Magazines</t>
  </si>
  <si>
    <t>590110</t>
  </si>
  <si>
    <t xml:space="preserve">    Newspapers</t>
  </si>
  <si>
    <t xml:space="preserve">    Public and other transportation</t>
  </si>
  <si>
    <t xml:space="preserve">    Personal care products</t>
  </si>
  <si>
    <t xml:space="preserve">    Other vehicle expenses</t>
  </si>
  <si>
    <t>GASOIL</t>
  </si>
  <si>
    <t xml:space="preserve">    Gasoline, other fuels, and motor oil</t>
  </si>
  <si>
    <t>DRUGS</t>
  </si>
  <si>
    <t xml:space="preserve">    Drugs</t>
  </si>
  <si>
    <t xml:space="preserve">    Vehicle purchases (net outlay)</t>
  </si>
  <si>
    <t xml:space="preserve">    Other apparel products and services</t>
  </si>
  <si>
    <t xml:space="preserve">    Footwear</t>
  </si>
  <si>
    <t>INFANT</t>
  </si>
  <si>
    <t xml:space="preserve">    Children under 2</t>
  </si>
  <si>
    <t xml:space="preserve">    Women and girls</t>
  </si>
  <si>
    <t xml:space="preserve">    Men and boys</t>
  </si>
  <si>
    <t xml:space="preserve">    Housekeeping supplies</t>
  </si>
  <si>
    <t xml:space="preserve">    Household furnishings and equipment</t>
  </si>
  <si>
    <t>HHOPER</t>
  </si>
  <si>
    <t xml:space="preserve">    Household operations</t>
  </si>
  <si>
    <t>UTILS</t>
  </si>
  <si>
    <t xml:space="preserve">    Utilities, fuels, and public services</t>
  </si>
  <si>
    <t xml:space="preserve">    Shelter</t>
  </si>
  <si>
    <t xml:space="preserve">    Away from home</t>
  </si>
  <si>
    <t xml:space="preserve">    At home</t>
  </si>
  <si>
    <t>980320</t>
  </si>
  <si>
    <t xml:space="preserve">    Never attended and other</t>
  </si>
  <si>
    <t>980310</t>
  </si>
  <si>
    <t xml:space="preserve">    College</t>
  </si>
  <si>
    <t>980300</t>
  </si>
  <si>
    <t xml:space="preserve">    High school (9-12)</t>
  </si>
  <si>
    <t>980290</t>
  </si>
  <si>
    <t xml:space="preserve">    Elementary (1-8)</t>
  </si>
  <si>
    <t>980286</t>
  </si>
  <si>
    <t xml:space="preserve">    Not Hispanic or Latino</t>
  </si>
  <si>
    <t>980285</t>
  </si>
  <si>
    <t xml:space="preserve">    Hispanic or Latino</t>
  </si>
  <si>
    <t xml:space="preserve">    White, Asian, and all other races</t>
  </si>
  <si>
    <t>980270</t>
  </si>
  <si>
    <t xml:space="preserve">    Black or African-American</t>
  </si>
  <si>
    <t>980260</t>
  </si>
  <si>
    <t xml:space="preserve">    Renter</t>
  </si>
  <si>
    <t xml:space="preserve">    Homeowner</t>
  </si>
  <si>
    <t>980220</t>
  </si>
  <si>
    <t xml:space="preserve">    Women</t>
  </si>
  <si>
    <t>980210</t>
  </si>
  <si>
    <t xml:space="preserve">    Men</t>
  </si>
  <si>
    <t xml:space="preserve">    Vehicles</t>
  </si>
  <si>
    <t>980030</t>
  </si>
  <si>
    <t xml:space="preserve">    Earners</t>
  </si>
  <si>
    <t>980060</t>
  </si>
  <si>
    <t xml:space="preserve">    Adults 65 and older</t>
  </si>
  <si>
    <t>980050</t>
  </si>
  <si>
    <t xml:space="preserve">    Children under 18</t>
  </si>
  <si>
    <t>980010</t>
  </si>
  <si>
    <t xml:space="preserve">    People</t>
  </si>
  <si>
    <t>980000</t>
  </si>
  <si>
    <t xml:space="preserve">    Income before taxes</t>
  </si>
  <si>
    <t xml:space="preserve">  Income after taxes</t>
  </si>
  <si>
    <t xml:space="preserve">  Personal insurance and pensions</t>
  </si>
  <si>
    <t xml:space="preserve">  Cash contributions</t>
  </si>
  <si>
    <t>MISC</t>
  </si>
  <si>
    <t xml:space="preserve">  Miscellaneous</t>
  </si>
  <si>
    <t xml:space="preserve">  Tobacco products and smoking supplies</t>
  </si>
  <si>
    <t xml:space="preserve">  Education</t>
  </si>
  <si>
    <t xml:space="preserve">  Reading</t>
  </si>
  <si>
    <t xml:space="preserve">  Personal care products and services</t>
  </si>
  <si>
    <t xml:space="preserve">  Entertainment</t>
  </si>
  <si>
    <t>HEALTH</t>
  </si>
  <si>
    <t xml:space="preserve">  Healthcare</t>
  </si>
  <si>
    <t>TRANS</t>
  </si>
  <si>
    <t xml:space="preserve">  Transportation</t>
  </si>
  <si>
    <t xml:space="preserve">  Apparel and services</t>
  </si>
  <si>
    <t xml:space="preserve">  Housing</t>
  </si>
  <si>
    <t xml:space="preserve">  Alcoholic beverages</t>
  </si>
  <si>
    <t xml:space="preserve">  Food</t>
  </si>
  <si>
    <t>980340</t>
  </si>
  <si>
    <t xml:space="preserve">  At least one vehicle leased</t>
  </si>
  <si>
    <t>980330</t>
  </si>
  <si>
    <t xml:space="preserve">  At least one vehicle owned</t>
  </si>
  <si>
    <t>980350</t>
  </si>
  <si>
    <t xml:space="preserve">  At least one vehicle owned or leased</t>
  </si>
  <si>
    <t>980020</t>
  </si>
  <si>
    <t xml:space="preserve">  Age of reference person</t>
  </si>
  <si>
    <t xml:space="preserve">  Income before taxes</t>
  </si>
  <si>
    <t>Average annual expenditures</t>
  </si>
  <si>
    <t>Interview</t>
  </si>
  <si>
    <t>Diary</t>
  </si>
  <si>
    <t>UCC</t>
  </si>
  <si>
    <t>TITLE</t>
  </si>
  <si>
    <t>Related links:</t>
  </si>
  <si>
    <t>Contact Us</t>
  </si>
  <si>
    <t>Inquiries and Feedback</t>
  </si>
  <si>
    <r>
      <t>CEXINFO@bls.gov</t>
    </r>
    <r>
      <rPr>
        <sz val="10"/>
        <rFont val="Arial"/>
        <family val="2"/>
      </rPr>
      <t xml:space="preserve"> or (202) 691-6900</t>
    </r>
  </si>
  <si>
    <t>Total services (Household consumption expenditures)</t>
  </si>
  <si>
    <t xml:space="preserve">    Encyclopedia and other sets of reference books</t>
  </si>
  <si>
    <t xml:space="preserve">    Books thru book clubs</t>
  </si>
  <si>
    <t xml:space="preserve">      Personal care services</t>
  </si>
  <si>
    <t xml:space="preserve">      Electric personal care appliances</t>
  </si>
  <si>
    <t xml:space="preserve">      Wigs and hairpieces</t>
  </si>
  <si>
    <t xml:space="preserve">        Playground equipment</t>
  </si>
  <si>
    <t xml:space="preserve">        Stamp and coin collecting</t>
  </si>
  <si>
    <t xml:space="preserve">        Toys, games, arts and crafts, and tricycles</t>
  </si>
  <si>
    <t>TOYS</t>
  </si>
  <si>
    <t xml:space="preserve">      Toys, hobbies, and playground equipment</t>
  </si>
  <si>
    <t xml:space="preserve">      Movies, parks, museums</t>
  </si>
  <si>
    <t xml:space="preserve">      Prescription drugs</t>
  </si>
  <si>
    <t xml:space="preserve">        Vehicle products and cleaning services</t>
  </si>
  <si>
    <t xml:space="preserve">        Girls'' swimwear (new UCC Q20191)</t>
  </si>
  <si>
    <t xml:space="preserve">        Women''s swimwear (new UCC Q20191)</t>
  </si>
  <si>
    <t xml:space="preserve">        Boys'' swimwear (new UCC Q20191)</t>
  </si>
  <si>
    <t xml:space="preserve">        Men''s swimwear (new UCC Q20191)</t>
  </si>
  <si>
    <t xml:space="preserve">          Residential telephone including VOIP</t>
  </si>
  <si>
    <t xml:space="preserve">          Phone cards</t>
  </si>
  <si>
    <t xml:space="preserve">        Residential phone service, VOIP, and phone cards</t>
  </si>
  <si>
    <t xml:space="preserve">      Meals at restaurants, carry outs and other</t>
  </si>
  <si>
    <t xml:space="preserve">        Food and non alcoholic beverages</t>
  </si>
  <si>
    <t xml:space="preserve">        Food prepared by consumer unit on out-of-town trips</t>
  </si>
  <si>
    <t>Diary/Interview Ratio</t>
  </si>
  <si>
    <t xml:space="preserve">  Health care, total</t>
  </si>
  <si>
    <t xml:space="preserve">   Health insurance, total</t>
  </si>
  <si>
    <t xml:space="preserve">     Private insurance</t>
  </si>
  <si>
    <t xml:space="preserve">   Medical commodities, total</t>
  </si>
  <si>
    <t xml:space="preserve">     Prescription drugs</t>
  </si>
  <si>
    <t xml:space="preserve">     Medical supplies and nonprescription drugs</t>
  </si>
  <si>
    <t xml:space="preserve">     Medical equipment</t>
  </si>
  <si>
    <t xml:space="preserve">   Medical services, total</t>
  </si>
  <si>
    <t xml:space="preserve">     Professional services</t>
  </si>
  <si>
    <t xml:space="preserve">        Physician  and clinical services</t>
  </si>
  <si>
    <t xml:space="preserve">        Dental services</t>
  </si>
  <si>
    <t xml:space="preserve">        Other professional services</t>
  </si>
  <si>
    <t xml:space="preserve">     Hospital care</t>
  </si>
  <si>
    <t>NOTE: Sums may not equal totals due to rounding.  Expenditure categories have been adjusted to make the two data sources as comparable as possible.</t>
  </si>
  <si>
    <t>SOURCE: The National Health Expenditure Accounts (NHEA) data used to compute CE-NHEA ratios are from the U.S.</t>
  </si>
  <si>
    <t>Department of Health and Human Services, Centers for Medicare &amp; Medicaid Services, Downloads, "NHE Tables," https://www.cms.gov/Research-Statistics-Data-and-Systems/Statistics-Trends-and- Reports/NationalHealthExpendData/nationalHealthAccountsHistorical.html</t>
  </si>
  <si>
    <t>Because  retrospective adjustments to NHEA data are made when new data are issued, CE-NHEA ratios may differ from those published in previous years.</t>
  </si>
  <si>
    <t>NHEA</t>
  </si>
  <si>
    <t xml:space="preserve">This excel file contains estimates derived from several different programs and organizations organized in a way to allow users to see how well CE estimates compare with other data sources. CE data are compared with other data sources that measure the same or similar items as one way to monitor data quality. Monitoring ratios between sources and how they change over time can help to identify potential under- or over-reporting of expenditure items.  </t>
  </si>
  <si>
    <t>American Community Survey (ACS)</t>
  </si>
  <si>
    <t>Personal Consumption Expenditures (PCE)</t>
  </si>
  <si>
    <t>Consumer Expenditure Surveys (CE)</t>
  </si>
  <si>
    <t>National Health Expenditure Accounts (NHEA)</t>
  </si>
  <si>
    <t>Division of Consumer Expenditure Surveys</t>
  </si>
  <si>
    <t>Summary comparison of comparable category means in the Consumer Expenditure Survey (CE) and the Panel Survey of Income Dynamics  (PSID) (1999-2019)</t>
  </si>
  <si>
    <t>PSID</t>
  </si>
  <si>
    <t>CE/PSID Ratio</t>
  </si>
  <si>
    <t>Total Expenditures</t>
  </si>
  <si>
    <t>Food</t>
  </si>
  <si>
    <t>Food at  Home</t>
  </si>
  <si>
    <t>Housing</t>
  </si>
  <si>
    <t>Mortgate at Primary Residence</t>
  </si>
  <si>
    <t>Property Tax</t>
  </si>
  <si>
    <t>Telephone &amp; Internet</t>
  </si>
  <si>
    <t>Utilities less Telephone &amp; Internet</t>
  </si>
  <si>
    <t>Home Insurance</t>
  </si>
  <si>
    <t>Household Furnishings &amp; Repairs</t>
  </si>
  <si>
    <t>Transportation</t>
  </si>
  <si>
    <t>Gasoline</t>
  </si>
  <si>
    <t>Vehicle Insurance</t>
  </si>
  <si>
    <t>Vehicle Repair</t>
  </si>
  <si>
    <t>Healthcare</t>
  </si>
  <si>
    <t>Health Insurance</t>
  </si>
  <si>
    <t>Perscription Drugs</t>
  </si>
  <si>
    <t>Medical Services</t>
  </si>
  <si>
    <t>Clothing</t>
  </si>
  <si>
    <t>Education</t>
  </si>
  <si>
    <t>Entertainment</t>
  </si>
  <si>
    <t>N/A</t>
  </si>
  <si>
    <t>`</t>
  </si>
  <si>
    <t>002100</t>
  </si>
  <si>
    <t xml:space="preserve">      insurance other than health and vehicle</t>
  </si>
  <si>
    <t>004000</t>
  </si>
  <si>
    <t>004190</t>
  </si>
  <si>
    <t xml:space="preserve">    Gifts not specified</t>
  </si>
  <si>
    <t>004100</t>
  </si>
  <si>
    <t xml:space="preserve">    Cash gifts</t>
  </si>
  <si>
    <t>005000</t>
  </si>
  <si>
    <t>660900</t>
  </si>
  <si>
    <t>620810</t>
  </si>
  <si>
    <t>600900</t>
  </si>
  <si>
    <t>620915</t>
  </si>
  <si>
    <t xml:space="preserve">        Rental of other recreational vehicles</t>
  </si>
  <si>
    <t>600130</t>
  </si>
  <si>
    <t xml:space="preserve">        Powered sports vehicles</t>
  </si>
  <si>
    <t>600120</t>
  </si>
  <si>
    <t xml:space="preserve">        Unpowered boats, trailers</t>
  </si>
  <si>
    <t>340909</t>
  </si>
  <si>
    <t>310900</t>
  </si>
  <si>
    <t xml:space="preserve">      Access for electionic equipment</t>
  </si>
  <si>
    <t>310352</t>
  </si>
  <si>
    <t xml:space="preserve">      Downloading audio</t>
  </si>
  <si>
    <t>310351</t>
  </si>
  <si>
    <t xml:space="preserve">      Streaming audio</t>
  </si>
  <si>
    <t>310242</t>
  </si>
  <si>
    <t xml:space="preserve">      Downloading video</t>
  </si>
  <si>
    <t>310241</t>
  </si>
  <si>
    <t xml:space="preserve">      Streaming video</t>
  </si>
  <si>
    <t>310230</t>
  </si>
  <si>
    <t>620710</t>
  </si>
  <si>
    <t xml:space="preserve">      Camping fees</t>
  </si>
  <si>
    <t>620610</t>
  </si>
  <si>
    <t xml:space="preserve">      Misc. entertainment services</t>
  </si>
  <si>
    <t>620510</t>
  </si>
  <si>
    <t xml:space="preserve">      Admissions to events</t>
  </si>
  <si>
    <t>570000</t>
  </si>
  <si>
    <t xml:space="preserve">      Hospital care, not specified</t>
  </si>
  <si>
    <t>560400</t>
  </si>
  <si>
    <t xml:space="preserve">      Non physician services</t>
  </si>
  <si>
    <t>580000</t>
  </si>
  <si>
    <t xml:space="preserve">      Health insurance</t>
  </si>
  <si>
    <t>530903</t>
  </si>
  <si>
    <t xml:space="preserve">      Car pool</t>
  </si>
  <si>
    <t>490315</t>
  </si>
  <si>
    <t xml:space="preserve">        Brake adjustment</t>
  </si>
  <si>
    <t>300410</t>
  </si>
  <si>
    <t xml:space="preserve">        Window air conditioners</t>
  </si>
  <si>
    <t>300320</t>
  </si>
  <si>
    <t xml:space="preserve">        Microwave ovens</t>
  </si>
  <si>
    <t>300310</t>
  </si>
  <si>
    <t xml:space="preserve">        Cooking stoves, ovens</t>
  </si>
  <si>
    <t>300218</t>
  </si>
  <si>
    <t>300110</t>
  </si>
  <si>
    <t xml:space="preserve">        Refrigerators, freezers</t>
  </si>
  <si>
    <t>240900</t>
  </si>
  <si>
    <t xml:space="preserve">        Floor coverings</t>
  </si>
  <si>
    <t>270900</t>
  </si>
  <si>
    <t xml:space="preserve">          Septic tank clean.</t>
  </si>
  <si>
    <t>270410</t>
  </si>
  <si>
    <t xml:space="preserve">          Trash/garb. coll.</t>
  </si>
  <si>
    <t>270210</t>
  </si>
  <si>
    <t xml:space="preserve">          Water/sewer maint.</t>
  </si>
  <si>
    <t>320610</t>
  </si>
  <si>
    <t>320627</t>
  </si>
  <si>
    <t>220110</t>
  </si>
  <si>
    <t xml:space="preserve">            Other extended insurance</t>
  </si>
  <si>
    <t>220120</t>
  </si>
  <si>
    <t>220210</t>
  </si>
  <si>
    <t>320630</t>
  </si>
  <si>
    <t>240220</t>
  </si>
  <si>
    <t>240210</t>
  </si>
  <si>
    <t>240320</t>
  </si>
  <si>
    <t>240310</t>
  </si>
  <si>
    <t>240120</t>
  </si>
  <si>
    <t>240110</t>
  </si>
  <si>
    <t>230140</t>
  </si>
  <si>
    <t xml:space="preserve">            Repair dishwasher/range</t>
  </si>
  <si>
    <t>230110</t>
  </si>
  <si>
    <t xml:space="preserve">            Property maintenance</t>
  </si>
  <si>
    <t>230000</t>
  </si>
  <si>
    <t xml:space="preserve">            Repair/maintenance not specified</t>
  </si>
  <si>
    <t>230900</t>
  </si>
  <si>
    <t xml:space="preserve">          Maintenance fees</t>
  </si>
  <si>
    <t>009900</t>
  </si>
  <si>
    <t xml:space="preserve">          Property Assesment</t>
  </si>
  <si>
    <t>009000</t>
  </si>
  <si>
    <t xml:space="preserve">          Mortgage payment</t>
  </si>
  <si>
    <t xml:space="preserve">      Catered affair at employee</t>
  </si>
  <si>
    <t>190922</t>
  </si>
  <si>
    <t xml:space="preserve">      Catered affair at full service</t>
  </si>
  <si>
    <t>190921</t>
  </si>
  <si>
    <t xml:space="preserve">      Catered affair at fast food</t>
  </si>
  <si>
    <t>190914</t>
  </si>
  <si>
    <t xml:space="preserve">      Board at employer or school</t>
  </si>
  <si>
    <t xml:space="preserve">      Board at fast food</t>
  </si>
  <si>
    <t>190911</t>
  </si>
  <si>
    <t>190216</t>
  </si>
  <si>
    <t xml:space="preserve">          Dinner at catered affair</t>
  </si>
  <si>
    <t>Population</t>
  </si>
  <si>
    <t>Food away from Home</t>
  </si>
  <si>
    <r>
      <t xml:space="preserve">     Medicare SMI</t>
    </r>
    <r>
      <rPr>
        <vertAlign val="superscript"/>
        <sz val="12"/>
        <rFont val="Arial"/>
        <family val="2"/>
      </rPr>
      <t>3</t>
    </r>
  </si>
  <si>
    <r>
      <rPr>
        <vertAlign val="superscript"/>
        <sz val="12"/>
        <rFont val="Arial"/>
        <family val="2"/>
      </rPr>
      <t xml:space="preserve">1 </t>
    </r>
    <r>
      <rPr>
        <sz val="12"/>
        <rFont val="Arial"/>
        <family val="2"/>
      </rPr>
      <t>Consumer Expenditure Survey data exclude nursing home care spending.</t>
    </r>
  </si>
  <si>
    <r>
      <rPr>
        <vertAlign val="superscript"/>
        <sz val="12"/>
        <rFont val="Arial"/>
        <family val="2"/>
      </rPr>
      <t xml:space="preserve">2 </t>
    </r>
    <r>
      <rPr>
        <sz val="12"/>
        <rFont val="Arial"/>
        <family val="2"/>
      </rPr>
      <t>National Health Expenditure Accounts data exclude home health care; nursing home care; employee and self-employment contributions and voluntary premiums paid for Medicare Part A; the medical portion of property and casualty insurance; and other health, residential, and personal care expenditures.</t>
    </r>
  </si>
  <si>
    <r>
      <rPr>
        <vertAlign val="superscript"/>
        <sz val="12"/>
        <rFont val="Arial"/>
        <family val="2"/>
      </rPr>
      <t xml:space="preserve">3  </t>
    </r>
    <r>
      <rPr>
        <sz val="12"/>
        <rFont val="Arial"/>
        <family val="2"/>
      </rPr>
      <t>Premiums paid to the Medicare Supplementary Insurance Trust Fund for Part B and Part D coverage.</t>
    </r>
  </si>
  <si>
    <t>Panel Survey of Income Dynamics  (PSID)</t>
  </si>
  <si>
    <r>
      <t>Summary comparison of comparable category means in the Consumer Expenditure Survey (CE)</t>
    </r>
    <r>
      <rPr>
        <b/>
        <sz val="12"/>
        <rFont val="Calibri"/>
        <family val="2"/>
      </rPr>
      <t>¹</t>
    </r>
    <r>
      <rPr>
        <b/>
        <sz val="12"/>
        <rFont val="Arial"/>
        <family val="2"/>
      </rPr>
      <t xml:space="preserve"> and the National Health Expenditure Accounts (NHEA)</t>
    </r>
    <r>
      <rPr>
        <b/>
        <sz val="12"/>
        <rFont val="Calibri"/>
        <family val="2"/>
      </rPr>
      <t>²</t>
    </r>
    <r>
      <rPr>
        <b/>
        <sz val="12"/>
        <rFont val="Arial"/>
        <family val="2"/>
      </rPr>
      <t xml:space="preserve"> (2010-2019)</t>
    </r>
  </si>
  <si>
    <t>RECS</t>
  </si>
  <si>
    <t>CE/RECS Ratio</t>
  </si>
  <si>
    <t>Electricity</t>
  </si>
  <si>
    <t>Natural Gas</t>
  </si>
  <si>
    <t>Fuel Oil &amp; LPG</t>
  </si>
  <si>
    <r>
      <rPr>
        <vertAlign val="superscript"/>
        <sz val="10"/>
        <rFont val="Arial"/>
        <family val="2"/>
      </rPr>
      <t>1</t>
    </r>
    <r>
      <rPr>
        <sz val="10"/>
        <rFont val="Arial"/>
        <family val="2"/>
      </rPr>
      <t xml:space="preserve"> Consumer Expenditure Survey data excludes exenditures on owned or rented vacation homes</t>
    </r>
  </si>
  <si>
    <r>
      <rPr>
        <vertAlign val="superscript"/>
        <sz val="10"/>
        <rFont val="Arial"/>
        <family val="2"/>
      </rPr>
      <t>2</t>
    </r>
    <r>
      <rPr>
        <sz val="10"/>
        <rFont val="Arial"/>
        <family val="2"/>
      </rPr>
      <t xml:space="preserve"> Residential Energy Consumption Survey data excludes expenditures on owned or rented vacation homes</t>
    </r>
  </si>
  <si>
    <t>NOTE: All expenditures in billions of dollars</t>
  </si>
  <si>
    <t>CPS</t>
  </si>
  <si>
    <t>CE/CPS Ratio</t>
  </si>
  <si>
    <t>Categories</t>
  </si>
  <si>
    <t>Income before Taxes</t>
  </si>
  <si>
    <t>Current Population Survey  (CPS)</t>
  </si>
  <si>
    <t>Summary comparison of comparable category means in the Consumer Expenditure Surveys (CE) and the Currnet Population Survey (CPS) (2013-2020)</t>
  </si>
  <si>
    <t>Number of Households (in thousands)</t>
  </si>
  <si>
    <t>*PSID has a separate trips category not present in CE. As a means to create a comparable trips category using the CE data, one has been generated utilizing out of town spending on transportation, lodging, and entertainment.</t>
  </si>
  <si>
    <t>Trips*</t>
  </si>
  <si>
    <t>MEPS</t>
  </si>
  <si>
    <t>Health care, total</t>
  </si>
  <si>
    <t>Dental Services</t>
  </si>
  <si>
    <t>Prescription drugs</t>
  </si>
  <si>
    <t>Region of residence</t>
  </si>
  <si>
    <t xml:space="preserve"> Northeast</t>
  </si>
  <si>
    <t xml:space="preserve"> Midwest</t>
  </si>
  <si>
    <t xml:space="preserve"> South</t>
  </si>
  <si>
    <t xml:space="preserve"> West</t>
  </si>
  <si>
    <t>Medical Expenditure Panel Survey Home (MEPS)</t>
  </si>
  <si>
    <t xml:space="preserve">    School books for college (new UCC Q20212)</t>
  </si>
  <si>
    <t>660115</t>
  </si>
  <si>
    <t xml:space="preserve">    School books for elementary, high(new UCC Q20212)</t>
  </si>
  <si>
    <t>660215</t>
  </si>
  <si>
    <t xml:space="preserve">    School books for vocational/tech (new UCC Q20212)</t>
  </si>
  <si>
    <t>660415</t>
  </si>
  <si>
    <t xml:space="preserve">    School books day care, nursery (new UCC Q20212)</t>
  </si>
  <si>
    <t>660903</t>
  </si>
  <si>
    <t xml:space="preserve">    School books for other schools (new UCC Q20212)</t>
  </si>
  <si>
    <t>660905</t>
  </si>
  <si>
    <t xml:space="preserve">    School supplies and equipment (new UCC Q20212)</t>
  </si>
  <si>
    <t>660906</t>
  </si>
  <si>
    <t xml:space="preserve">    Clothing</t>
  </si>
  <si>
    <t xml:space="preserve">      Adult clothing (new UCC Q20212)</t>
  </si>
  <si>
    <t xml:space="preserve">      Children's clothing (new UCC Q20212)</t>
  </si>
  <si>
    <t xml:space="preserve">      Clothing gifts (new UCC Q20212)</t>
  </si>
  <si>
    <t>720110</t>
  </si>
  <si>
    <t>720210</t>
  </si>
  <si>
    <t>720310</t>
  </si>
  <si>
    <t>HEADINTG</t>
  </si>
  <si>
    <t>INCBFTAX</t>
  </si>
  <si>
    <t>INCAFTAX</t>
  </si>
  <si>
    <t>VEHICLES</t>
  </si>
  <si>
    <t>HOMEOWN</t>
  </si>
  <si>
    <t>WHTNDOTH</t>
  </si>
  <si>
    <t>TOTALEXP</t>
  </si>
  <si>
    <t>FOODTOTL</t>
  </si>
  <si>
    <t>FOODHOME</t>
  </si>
  <si>
    <t>CERBAKRY</t>
  </si>
  <si>
    <t>CRAKCOOK</t>
  </si>
  <si>
    <t>OTHBAKRY</t>
  </si>
  <si>
    <t>OTHRMEAT</t>
  </si>
  <si>
    <t>LNCHMEAT</t>
  </si>
  <si>
    <t>LAMBOTHR</t>
  </si>
  <si>
    <t>POULTRY</t>
  </si>
  <si>
    <t>CHICKEN</t>
  </si>
  <si>
    <t>FISHSEA</t>
  </si>
  <si>
    <t>MILKCRM</t>
  </si>
  <si>
    <t>OTHDAIRY</t>
  </si>
  <si>
    <t>FRUITVEG</t>
  </si>
  <si>
    <t>FRSHFRUT</t>
  </si>
  <si>
    <t>FRESHVEG</t>
  </si>
  <si>
    <t>PROCFRUT</t>
  </si>
  <si>
    <t>FRZNFRUT</t>
  </si>
  <si>
    <t>PROCVEG</t>
  </si>
  <si>
    <t>CANDVEG</t>
  </si>
  <si>
    <t>OTHRFOOD</t>
  </si>
  <si>
    <t>FATSOILS</t>
  </si>
  <si>
    <t>MISCFOOD</t>
  </si>
  <si>
    <t>FRZNPREP</t>
  </si>
  <si>
    <t>CONDMNTS</t>
  </si>
  <si>
    <t>OTHRPREP</t>
  </si>
  <si>
    <t>NALCBEVG</t>
  </si>
  <si>
    <t>FOODAWAY</t>
  </si>
  <si>
    <t>RESTCOAO</t>
  </si>
  <si>
    <t xml:space="preserve">          Dinner at board</t>
  </si>
  <si>
    <t>190215</t>
  </si>
  <si>
    <t>SNKNABEV</t>
  </si>
  <si>
    <t>BRKFBRUN</t>
  </si>
  <si>
    <t xml:space="preserve">      Food/Non-alcoholic beverages at fast food</t>
  </si>
  <si>
    <t>190400</t>
  </si>
  <si>
    <t xml:space="preserve">      Food/Non-alcoholic beverages at full service</t>
  </si>
  <si>
    <t>190500</t>
  </si>
  <si>
    <t xml:space="preserve">      Food or board at full service</t>
  </si>
  <si>
    <t>190912</t>
  </si>
  <si>
    <t>ALCBEVG</t>
  </si>
  <si>
    <t>ALCHOME</t>
  </si>
  <si>
    <t>ALCAWAY</t>
  </si>
  <si>
    <t>BEERNALE</t>
  </si>
  <si>
    <t>OTHALCBV</t>
  </si>
  <si>
    <t>HOUSING</t>
  </si>
  <si>
    <t>SHELTER</t>
  </si>
  <si>
    <t>OWNDWELL</t>
  </si>
  <si>
    <t>OWNMORTG</t>
  </si>
  <si>
    <t>OWNEXPEN</t>
  </si>
  <si>
    <t>OWNREPSV</t>
  </si>
  <si>
    <t>OWNREPSP</t>
  </si>
  <si>
    <t>OWNMISC</t>
  </si>
  <si>
    <t>OWNMNAGE</t>
  </si>
  <si>
    <t>RNTDWELL</t>
  </si>
  <si>
    <t>RNTEXPEN</t>
  </si>
  <si>
    <t>RNTREPSV</t>
  </si>
  <si>
    <t>RNTREPSP</t>
  </si>
  <si>
    <t>RNTMISC</t>
  </si>
  <si>
    <t>OTHLODGE</t>
  </si>
  <si>
    <t>OWVHOME</t>
  </si>
  <si>
    <t>OWNVMORT</t>
  </si>
  <si>
    <t>OWVEXPEN</t>
  </si>
  <si>
    <t>OWVREPSV</t>
  </si>
  <si>
    <t>OWVREPSP</t>
  </si>
  <si>
    <t>OWVMISC</t>
  </si>
  <si>
    <t>OWVMNAGE</t>
  </si>
  <si>
    <t>ELECNAT</t>
  </si>
  <si>
    <t>NATRLGAS</t>
  </si>
  <si>
    <t>ELECTRIC</t>
  </si>
  <si>
    <t>OTHRFUEL</t>
  </si>
  <si>
    <t>FUELOIL</t>
  </si>
  <si>
    <t>CLWDOTFL</t>
  </si>
  <si>
    <t>BOTTLGAS</t>
  </si>
  <si>
    <t>RESPHONE</t>
  </si>
  <si>
    <t>SEPTANK</t>
  </si>
  <si>
    <t>HHPERSRV</t>
  </si>
  <si>
    <t>HHOTHXPN</t>
  </si>
  <si>
    <t>HKPGSUPP</t>
  </si>
  <si>
    <t>LAUNDRY</t>
  </si>
  <si>
    <t>HKPGOTHR</t>
  </si>
  <si>
    <t>POSTAGE</t>
  </si>
  <si>
    <t>HHFURNSH</t>
  </si>
  <si>
    <t>HHTXTILE</t>
  </si>
  <si>
    <t>FURNITUR</t>
  </si>
  <si>
    <t>FLOORCOV</t>
  </si>
  <si>
    <t>MAJAPPL</t>
  </si>
  <si>
    <t>SMAPPHWR</t>
  </si>
  <si>
    <t>HOUSWARE</t>
  </si>
  <si>
    <t>SMLLAPPL</t>
  </si>
  <si>
    <t>MISCHHEQ</t>
  </si>
  <si>
    <t>APPAREL</t>
  </si>
  <si>
    <t>CLOTHING</t>
  </si>
  <si>
    <t>MENBOYS</t>
  </si>
  <si>
    <t>WMNSGRLS</t>
  </si>
  <si>
    <t>FOOTWEAR</t>
  </si>
  <si>
    <t>OTHAPPRL</t>
  </si>
  <si>
    <t>VEHPURCH</t>
  </si>
  <si>
    <t>NEWCARS</t>
  </si>
  <si>
    <t>USEDCARS</t>
  </si>
  <si>
    <t>OTHVEHCL</t>
  </si>
  <si>
    <t>VEHOTHXP</t>
  </si>
  <si>
    <t>VEHFINCH</t>
  </si>
  <si>
    <t>CAREPAIR</t>
  </si>
  <si>
    <t>VEHRNTLC</t>
  </si>
  <si>
    <t>VEHRENT</t>
  </si>
  <si>
    <t>RENTVEH</t>
  </si>
  <si>
    <t>LEASVEH</t>
  </si>
  <si>
    <t>PARKING</t>
  </si>
  <si>
    <t>PUBTRANS</t>
  </si>
  <si>
    <t>HLTHINSR</t>
  </si>
  <si>
    <t>COMHLTIN</t>
  </si>
  <si>
    <t>COMEDOTH</t>
  </si>
  <si>
    <t>MEDSERVS</t>
  </si>
  <si>
    <t>MEDSUPPL</t>
  </si>
  <si>
    <t>ENTRTAIN</t>
  </si>
  <si>
    <t>FEESADM</t>
  </si>
  <si>
    <t>TVAUDIO</t>
  </si>
  <si>
    <t>PETSPLAY</t>
  </si>
  <si>
    <t>ENTEROTH</t>
  </si>
  <si>
    <t>UNMTRBOT</t>
  </si>
  <si>
    <t>PWRSPVEH</t>
  </si>
  <si>
    <t>RNTSPVEH</t>
  </si>
  <si>
    <t>RECEQUIP</t>
  </si>
  <si>
    <t>PHOTOEQ</t>
  </si>
  <si>
    <t>PERSCARE</t>
  </si>
  <si>
    <t>PERSPROD</t>
  </si>
  <si>
    <t>PERSSERV</t>
  </si>
  <si>
    <t>READING</t>
  </si>
  <si>
    <t>EDUCATN</t>
  </si>
  <si>
    <t>TOBACCO</t>
  </si>
  <si>
    <t>CASHCONT</t>
  </si>
  <si>
    <t>INSPENSN</t>
  </si>
  <si>
    <t>LIFEINSR</t>
  </si>
  <si>
    <t>PENSIONS</t>
  </si>
  <si>
    <t>Summary comparison of comparable category means in the Consumer Expenditure Survey (CE) and the American Community Survey  (ACS) (2007-2020)</t>
  </si>
  <si>
    <t>Average annual mean estimate comparison between the Consumer Expenditure Surveys (CE) Interview and Diary surveys (2018-2022)</t>
  </si>
  <si>
    <t xml:space="preserve">      Food/Non-alcoholic beverages at vending</t>
  </si>
  <si>
    <t>190600</t>
  </si>
  <si>
    <t xml:space="preserve">      Food/Non-alcoholic beverages at employer</t>
  </si>
  <si>
    <t>190700</t>
  </si>
  <si>
    <t>550900</t>
  </si>
  <si>
    <t xml:space="preserve">        Recreational drugs</t>
  </si>
  <si>
    <t xml:space="preserve">        Scooters, and other single rider transportation</t>
  </si>
  <si>
    <r>
      <t>Summary comparison of comparable category aggregates in the Consumer Expenditure Survey (CE)</t>
    </r>
    <r>
      <rPr>
        <b/>
        <vertAlign val="superscript"/>
        <sz val="12"/>
        <rFont val="Arial"/>
        <family val="2"/>
      </rPr>
      <t>1</t>
    </r>
    <r>
      <rPr>
        <b/>
        <sz val="12"/>
        <rFont val="Arial"/>
        <family val="2"/>
      </rPr>
      <t xml:space="preserve"> and the Residential Energy Consumption Survey (RECS)</t>
    </r>
    <r>
      <rPr>
        <b/>
        <vertAlign val="superscript"/>
        <sz val="12"/>
        <rFont val="Arial"/>
        <family val="2"/>
      </rPr>
      <t>2</t>
    </r>
    <r>
      <rPr>
        <b/>
        <sz val="12"/>
        <rFont val="Arial"/>
        <family val="2"/>
      </rPr>
      <t xml:space="preserve"> (2001, 2005, 2009, 2015,2020)</t>
    </r>
  </si>
  <si>
    <t>Summary comparison of comparable category means in the Consumer Expenditure Survey (CE) and the Medical Expenditure Panel Survey (MEPS), 2010-2021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</si>
</sst>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0.0"/>
    <numFmt numFmtId="168" formatCode="0.0"/>
    <numFmt numFmtId="169" formatCode="0.000"/>
    <numFmt numFmtId="170" formatCode="_(&quot;$&quot;* #,##0.0_);_(&quot;$&quot;* \(#,##0.0\);_(&quot;$&quot;* &quot;-&quot;??_);_(@_)"/>
  </numFmts>
  <fonts count="3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font>
    <font>
      <sz val="12"/>
      <color theme="1"/>
      <name val="Calibri"/>
      <family val="2"/>
    </font>
    <font>
      <sz val="11"/>
      <color theme="1"/>
      <name val="Calibri"/>
      <family val="2"/>
    </font>
    <font>
      <b/>
      <sz val="11"/>
      <color theme="1"/>
      <name val="Calibri"/>
      <family val="2"/>
    </font>
    <font>
      <u/>
      <sz val="10"/>
      <color indexed="12"/>
      <name val="Arial"/>
      <family val="2"/>
    </font>
    <font>
      <b/>
      <sz val="11"/>
      <color rgb="FF000000"/>
      <name val="Calibri"/>
      <family val="2"/>
      <scheme val="minor"/>
    </font>
    <font>
      <sz val="12"/>
      <name val="Calibri"/>
      <family val="2"/>
    </font>
    <font>
      <u/>
      <sz val="11"/>
      <name val="Calibri"/>
      <family val="2"/>
    </font>
    <font>
      <sz val="11"/>
      <color rgb="FF002060"/>
      <name val="Calibri"/>
      <family val="2"/>
    </font>
    <font>
      <sz val="11"/>
      <name val="Calibri"/>
      <family val="2"/>
    </font>
    <font>
      <u/>
      <sz val="10"/>
      <color theme="10"/>
      <name val="Arial"/>
      <family val="2"/>
    </font>
    <font>
      <b/>
      <sz val="12"/>
      <name val="Arial"/>
      <family val="2"/>
    </font>
    <font>
      <sz val="12"/>
      <name val="Arial"/>
      <family val="2"/>
    </font>
    <font>
      <b/>
      <sz val="12"/>
      <color theme="1"/>
      <name val="Calibri"/>
      <family val="2"/>
      <scheme val="minor"/>
    </font>
    <font>
      <sz val="12"/>
      <color theme="1"/>
      <name val="Calibri"/>
      <family val="2"/>
      <scheme val="minor"/>
    </font>
    <font>
      <b/>
      <sz val="12"/>
      <name val="Calibri"/>
      <family val="2"/>
    </font>
    <font>
      <sz val="12"/>
      <color rgb="FF000000"/>
      <name val="Arial"/>
      <family val="2"/>
    </font>
    <font>
      <vertAlign val="superscript"/>
      <sz val="12"/>
      <name val="Arial"/>
      <family val="2"/>
    </font>
    <font>
      <b/>
      <vertAlign val="superscript"/>
      <sz val="12"/>
      <name val="Arial"/>
      <family val="2"/>
    </font>
    <font>
      <vertAlign val="superscript"/>
      <sz val="10"/>
      <name val="Arial"/>
      <family val="2"/>
    </font>
    <font>
      <b/>
      <sz val="11"/>
      <color theme="1"/>
      <name val="Calibri"/>
      <family val="2"/>
      <scheme val="minor"/>
    </font>
    <font>
      <b/>
      <sz val="12"/>
      <name val="Calibri"/>
      <family val="2"/>
      <scheme val="minor"/>
    </font>
    <font>
      <sz val="12"/>
      <name val="Calibri"/>
      <family val="2"/>
      <scheme val="minor"/>
    </font>
    <font>
      <sz val="11"/>
      <name val="Calibri"/>
      <family val="2"/>
      <scheme val="minor"/>
    </font>
    <font>
      <sz val="12"/>
      <color theme="1"/>
      <name val="Arial"/>
      <family val="2"/>
    </font>
    <font>
      <sz val="8"/>
      <name val="Arial"/>
      <family val="2"/>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5">
    <xf numFmtId="0" fontId="0" fillId="0" borderId="0"/>
    <xf numFmtId="43" fontId="8" fillId="0" borderId="0" applyFont="0" applyFill="0" applyBorder="0" applyAlignment="0" applyProtection="0"/>
    <xf numFmtId="0" fontId="9" fillId="0" borderId="0"/>
    <xf numFmtId="44" fontId="8" fillId="0" borderId="0" applyFont="0" applyFill="0" applyBorder="0" applyAlignment="0" applyProtection="0"/>
    <xf numFmtId="0" fontId="8" fillId="0" borderId="0"/>
    <xf numFmtId="0" fontId="13" fillId="0" borderId="0" applyNumberFormat="0" applyFill="0" applyBorder="0" applyAlignment="0" applyProtection="0">
      <alignment vertical="top"/>
      <protection locked="0"/>
    </xf>
    <xf numFmtId="0" fontId="7" fillId="0" borderId="0"/>
    <xf numFmtId="0" fontId="18" fillId="0" borderId="0"/>
    <xf numFmtId="0" fontId="19" fillId="0" borderId="0" applyNumberFormat="0" applyFill="0" applyBorder="0" applyAlignment="0" applyProtection="0"/>
    <xf numFmtId="0" fontId="9" fillId="0" borderId="0"/>
    <xf numFmtId="0" fontId="6" fillId="0" borderId="0"/>
    <xf numFmtId="0" fontId="5" fillId="0" borderId="0"/>
    <xf numFmtId="0" fontId="4" fillId="0" borderId="0"/>
    <xf numFmtId="0" fontId="3" fillId="0" borderId="0"/>
    <xf numFmtId="0" fontId="1" fillId="0" borderId="0"/>
  </cellStyleXfs>
  <cellXfs count="252">
    <xf numFmtId="0" fontId="0" fillId="0" borderId="0" xfId="0"/>
    <xf numFmtId="0" fontId="10" fillId="0" borderId="0" xfId="4" applyFont="1" applyAlignment="1">
      <alignment horizontal="justify"/>
    </xf>
    <xf numFmtId="0" fontId="11" fillId="0" borderId="0" xfId="4" applyFont="1"/>
    <xf numFmtId="0" fontId="10" fillId="0" borderId="0" xfId="4" applyFont="1"/>
    <xf numFmtId="0" fontId="9" fillId="0" borderId="0" xfId="4" applyFont="1" applyAlignment="1">
      <alignment wrapText="1"/>
    </xf>
    <xf numFmtId="0" fontId="9" fillId="0" borderId="0" xfId="4" applyFont="1"/>
    <xf numFmtId="0" fontId="11" fillId="0" borderId="0" xfId="4" applyFont="1" applyAlignment="1">
      <alignment horizontal="left"/>
    </xf>
    <xf numFmtId="0" fontId="12" fillId="0" borderId="0" xfId="4" applyFont="1"/>
    <xf numFmtId="0" fontId="10" fillId="0" borderId="0" xfId="4" applyFont="1" applyAlignment="1">
      <alignment horizontal="left"/>
    </xf>
    <xf numFmtId="0" fontId="14" fillId="0" borderId="0" xfId="6" applyFont="1" applyAlignment="1">
      <alignment horizontal="left" vertical="center" readingOrder="1"/>
    </xf>
    <xf numFmtId="0" fontId="11" fillId="0" borderId="0" xfId="4" applyFont="1" applyAlignment="1">
      <alignment wrapText="1"/>
    </xf>
    <xf numFmtId="0" fontId="15" fillId="0" borderId="0" xfId="4" applyFont="1"/>
    <xf numFmtId="0" fontId="16" fillId="0" borderId="0" xfId="5" applyFont="1" applyAlignment="1" applyProtection="1"/>
    <xf numFmtId="0" fontId="13" fillId="0" borderId="0" xfId="5" applyFill="1" applyBorder="1" applyAlignment="1" applyProtection="1"/>
    <xf numFmtId="0" fontId="17" fillId="0" borderId="0" xfId="4" applyFont="1"/>
    <xf numFmtId="0" fontId="10" fillId="0" borderId="0" xfId="4" applyFont="1" applyAlignment="1">
      <alignment wrapText="1"/>
    </xf>
    <xf numFmtId="0" fontId="11" fillId="0" borderId="0" xfId="4" applyFont="1" applyAlignment="1">
      <alignment vertical="center" wrapText="1"/>
    </xf>
    <xf numFmtId="0" fontId="11" fillId="0" borderId="0" xfId="4" applyFont="1" applyAlignment="1">
      <alignment vertical="center"/>
    </xf>
    <xf numFmtId="0" fontId="11" fillId="0" borderId="0" xfId="4" applyFont="1" applyAlignment="1">
      <alignment horizontal="center" vertical="center" wrapText="1"/>
    </xf>
    <xf numFmtId="0" fontId="19" fillId="0" borderId="0" xfId="8" applyAlignment="1" applyProtection="1"/>
    <xf numFmtId="0" fontId="20" fillId="0" borderId="0" xfId="0" applyFont="1"/>
    <xf numFmtId="0" fontId="21" fillId="0" borderId="0" xfId="0" applyFont="1"/>
    <xf numFmtId="0" fontId="20"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12" xfId="0" applyFont="1" applyBorder="1" applyAlignment="1">
      <alignment horizontal="center" wrapText="1"/>
    </xf>
    <xf numFmtId="3" fontId="23" fillId="0" borderId="13" xfId="0" applyNumberFormat="1" applyFont="1" applyBorder="1" applyAlignment="1">
      <alignment horizontal="left"/>
    </xf>
    <xf numFmtId="3" fontId="23" fillId="0" borderId="14" xfId="0" applyNumberFormat="1" applyFont="1" applyBorder="1" applyAlignment="1">
      <alignment horizontal="left"/>
    </xf>
    <xf numFmtId="169" fontId="23" fillId="0" borderId="15" xfId="0" applyNumberFormat="1" applyFont="1" applyBorder="1" applyAlignment="1">
      <alignment horizontal="left"/>
    </xf>
    <xf numFmtId="3" fontId="23" fillId="0" borderId="13" xfId="0" applyNumberFormat="1" applyFont="1" applyBorder="1" applyAlignment="1">
      <alignment horizontal="center"/>
    </xf>
    <xf numFmtId="3" fontId="23" fillId="0" borderId="14" xfId="0" applyNumberFormat="1" applyFont="1" applyBorder="1" applyAlignment="1">
      <alignment horizontal="center"/>
    </xf>
    <xf numFmtId="169" fontId="23" fillId="0" borderId="15" xfId="0" applyNumberFormat="1" applyFont="1" applyBorder="1" applyAlignment="1">
      <alignment horizontal="center"/>
    </xf>
    <xf numFmtId="0" fontId="21" fillId="0" borderId="0" xfId="0" applyFont="1" applyAlignment="1">
      <alignment horizontal="left" indent="1"/>
    </xf>
    <xf numFmtId="3" fontId="23" fillId="0" borderId="13" xfId="0" applyNumberFormat="1" applyFont="1" applyBorder="1" applyAlignment="1">
      <alignment horizontal="right"/>
    </xf>
    <xf numFmtId="3" fontId="23" fillId="0" borderId="14" xfId="0" applyNumberFormat="1" applyFont="1" applyBorder="1" applyAlignment="1">
      <alignment horizontal="right"/>
    </xf>
    <xf numFmtId="169" fontId="23" fillId="0" borderId="15" xfId="0" applyNumberFormat="1" applyFont="1" applyBorder="1" applyAlignment="1">
      <alignment horizontal="right"/>
    </xf>
    <xf numFmtId="3" fontId="23" fillId="0" borderId="13" xfId="0" applyNumberFormat="1" applyFont="1" applyBorder="1"/>
    <xf numFmtId="3" fontId="23" fillId="0" borderId="14" xfId="0" applyNumberFormat="1" applyFont="1" applyBorder="1"/>
    <xf numFmtId="169" fontId="23" fillId="0" borderId="15" xfId="0" applyNumberFormat="1" applyFont="1" applyBorder="1"/>
    <xf numFmtId="0" fontId="20" fillId="0" borderId="2" xfId="0" applyFont="1" applyBorder="1"/>
    <xf numFmtId="0" fontId="20" fillId="0" borderId="2" xfId="0" applyFont="1" applyBorder="1" applyAlignment="1">
      <alignment horizontal="center"/>
    </xf>
    <xf numFmtId="0" fontId="20" fillId="0" borderId="2" xfId="0" applyFont="1" applyBorder="1" applyAlignment="1">
      <alignment horizontal="center" wrapText="1"/>
    </xf>
    <xf numFmtId="0" fontId="21" fillId="0" borderId="2" xfId="2" applyFont="1" applyBorder="1" applyAlignment="1">
      <alignment vertical="top"/>
    </xf>
    <xf numFmtId="168" fontId="25" fillId="0" borderId="2" xfId="2" applyNumberFormat="1" applyFont="1" applyBorder="1" applyAlignment="1">
      <alignment horizontal="right" shrinkToFit="1"/>
    </xf>
    <xf numFmtId="2" fontId="25" fillId="0" borderId="2" xfId="2" applyNumberFormat="1" applyFont="1" applyBorder="1" applyAlignment="1">
      <alignment horizontal="right" shrinkToFit="1"/>
    </xf>
    <xf numFmtId="2" fontId="21" fillId="0" borderId="2" xfId="0" applyNumberFormat="1" applyFont="1" applyBorder="1" applyAlignment="1">
      <alignment horizontal="right"/>
    </xf>
    <xf numFmtId="168" fontId="21" fillId="0" borderId="2" xfId="0" applyNumberFormat="1" applyFont="1" applyBorder="1" applyAlignment="1">
      <alignment horizontal="right"/>
    </xf>
    <xf numFmtId="168" fontId="21" fillId="0" borderId="2" xfId="0" applyNumberFormat="1" applyFont="1" applyBorder="1"/>
    <xf numFmtId="2" fontId="21" fillId="0" borderId="2" xfId="0" applyNumberFormat="1" applyFont="1" applyBorder="1"/>
    <xf numFmtId="0" fontId="25" fillId="0" borderId="0" xfId="2" applyFont="1" applyAlignment="1">
      <alignment horizontal="left" vertical="center"/>
    </xf>
    <xf numFmtId="0" fontId="21" fillId="0" borderId="0" xfId="2" applyFont="1" applyAlignment="1">
      <alignment horizontal="left" vertical="top"/>
    </xf>
    <xf numFmtId="0" fontId="25" fillId="0" borderId="0" xfId="2" applyFont="1" applyAlignment="1">
      <alignment horizontal="left" vertical="top"/>
    </xf>
    <xf numFmtId="0" fontId="21" fillId="0" borderId="0" xfId="2" applyFont="1" applyAlignment="1">
      <alignment vertical="center"/>
    </xf>
    <xf numFmtId="0" fontId="21" fillId="0" borderId="0" xfId="2" applyFont="1" applyAlignment="1">
      <alignment vertical="top"/>
    </xf>
    <xf numFmtId="168" fontId="25" fillId="0" borderId="0" xfId="2" applyNumberFormat="1" applyFont="1" applyAlignment="1">
      <alignment horizontal="center" vertical="top" shrinkToFit="1"/>
    </xf>
    <xf numFmtId="2" fontId="25" fillId="0" borderId="0" xfId="2" applyNumberFormat="1" applyFont="1" applyAlignment="1">
      <alignment horizontal="center" vertical="top" shrinkToFit="1"/>
    </xf>
    <xf numFmtId="0" fontId="20" fillId="0" borderId="10" xfId="0" applyFont="1" applyBorder="1" applyAlignment="1">
      <alignment horizontal="center" wrapText="1"/>
    </xf>
    <xf numFmtId="0" fontId="21" fillId="0" borderId="4" xfId="0" applyFont="1" applyBorder="1"/>
    <xf numFmtId="0" fontId="21" fillId="0" borderId="3" xfId="0" applyFont="1" applyBorder="1"/>
    <xf numFmtId="0" fontId="21" fillId="0" borderId="5" xfId="0" applyFont="1" applyBorder="1"/>
    <xf numFmtId="0" fontId="21" fillId="0" borderId="8" xfId="0" applyFont="1" applyBorder="1" applyAlignment="1">
      <alignment horizontal="right"/>
    </xf>
    <xf numFmtId="0" fontId="21" fillId="0" borderId="0" xfId="0" applyFont="1" applyAlignment="1">
      <alignment horizontal="right"/>
    </xf>
    <xf numFmtId="2" fontId="21" fillId="0" borderId="9" xfId="0" applyNumberFormat="1" applyFont="1" applyBorder="1"/>
    <xf numFmtId="0" fontId="21" fillId="0" borderId="8" xfId="0" applyFont="1" applyBorder="1"/>
    <xf numFmtId="0" fontId="21" fillId="0" borderId="0" xfId="0" applyFont="1" applyAlignment="1">
      <alignment vertical="top"/>
    </xf>
    <xf numFmtId="2" fontId="21" fillId="0" borderId="9" xfId="0" applyNumberFormat="1" applyFont="1" applyBorder="1" applyAlignment="1">
      <alignment vertical="top"/>
    </xf>
    <xf numFmtId="0" fontId="21" fillId="0" borderId="8" xfId="0" applyFont="1" applyBorder="1" applyAlignment="1">
      <alignment horizontal="right" vertical="top"/>
    </xf>
    <xf numFmtId="0" fontId="21" fillId="0" borderId="0" xfId="0" applyFont="1" applyAlignment="1">
      <alignment horizontal="right" vertical="top"/>
    </xf>
    <xf numFmtId="0" fontId="21" fillId="0" borderId="8" xfId="0" applyFont="1" applyBorder="1" applyAlignment="1">
      <alignment vertical="top"/>
    </xf>
    <xf numFmtId="0" fontId="21" fillId="0" borderId="8" xfId="0" applyFont="1" applyBorder="1" applyAlignment="1">
      <alignment horizontal="right" vertical="top" wrapText="1"/>
    </xf>
    <xf numFmtId="0" fontId="21" fillId="0" borderId="0" xfId="0" applyFont="1" applyAlignment="1">
      <alignment horizontal="right" vertical="top" wrapText="1"/>
    </xf>
    <xf numFmtId="2" fontId="21" fillId="0" borderId="9" xfId="0" applyNumberFormat="1" applyFont="1" applyBorder="1" applyAlignment="1">
      <alignment horizontal="right" vertical="top" wrapText="1"/>
    </xf>
    <xf numFmtId="2" fontId="21" fillId="0" borderId="9" xfId="0" applyNumberFormat="1" applyFont="1" applyBorder="1" applyAlignment="1">
      <alignment horizontal="right" vertical="top"/>
    </xf>
    <xf numFmtId="0" fontId="21" fillId="0" borderId="8" xfId="0" applyFont="1" applyBorder="1" applyAlignment="1">
      <alignment horizontal="right" wrapText="1"/>
    </xf>
    <xf numFmtId="2" fontId="21" fillId="0" borderId="0" xfId="0" applyNumberFormat="1" applyFont="1" applyAlignment="1">
      <alignment horizontal="right" vertical="top"/>
    </xf>
    <xf numFmtId="167" fontId="21" fillId="0" borderId="0" xfId="0" applyNumberFormat="1" applyFont="1" applyAlignment="1">
      <alignment horizontal="right" vertical="top" wrapText="1"/>
    </xf>
    <xf numFmtId="164" fontId="21" fillId="0" borderId="9" xfId="0" applyNumberFormat="1" applyFont="1" applyBorder="1" applyAlignment="1">
      <alignment horizontal="right" vertical="top"/>
    </xf>
    <xf numFmtId="165" fontId="21" fillId="0" borderId="6" xfId="0" applyNumberFormat="1" applyFont="1" applyBorder="1"/>
    <xf numFmtId="165" fontId="21" fillId="0" borderId="1" xfId="0" applyNumberFormat="1" applyFont="1" applyBorder="1"/>
    <xf numFmtId="2" fontId="21" fillId="0" borderId="7" xfId="0" applyNumberFormat="1" applyFont="1" applyBorder="1"/>
    <xf numFmtId="165" fontId="21" fillId="0" borderId="1" xfId="2" applyNumberFormat="1" applyFont="1" applyBorder="1"/>
    <xf numFmtId="6" fontId="21" fillId="0" borderId="6" xfId="0" applyNumberFormat="1" applyFont="1" applyBorder="1" applyAlignment="1">
      <alignment horizontal="right"/>
    </xf>
    <xf numFmtId="6" fontId="21" fillId="0" borderId="1" xfId="0" applyNumberFormat="1" applyFont="1" applyBorder="1" applyAlignment="1">
      <alignment horizontal="right"/>
    </xf>
    <xf numFmtId="6" fontId="21" fillId="0" borderId="1" xfId="0" applyNumberFormat="1" applyFont="1" applyBorder="1" applyAlignment="1">
      <alignment horizontal="right" vertical="top"/>
    </xf>
    <xf numFmtId="2" fontId="21" fillId="0" borderId="7" xfId="0" applyNumberFormat="1" applyFont="1" applyBorder="1" applyAlignment="1">
      <alignment vertical="top"/>
    </xf>
    <xf numFmtId="6" fontId="21" fillId="0" borderId="6" xfId="0" applyNumberFormat="1" applyFont="1" applyBorder="1" applyAlignment="1">
      <alignment horizontal="right" vertical="top"/>
    </xf>
    <xf numFmtId="6" fontId="21" fillId="0" borderId="6" xfId="0" applyNumberFormat="1" applyFont="1" applyBorder="1" applyAlignment="1">
      <alignment horizontal="right" vertical="top" wrapText="1"/>
    </xf>
    <xf numFmtId="6" fontId="21" fillId="0" borderId="1" xfId="0" applyNumberFormat="1" applyFont="1" applyBorder="1" applyAlignment="1">
      <alignment horizontal="right" vertical="top" wrapText="1"/>
    </xf>
    <xf numFmtId="2" fontId="21" fillId="0" borderId="7" xfId="0" applyNumberFormat="1" applyFont="1" applyBorder="1" applyAlignment="1">
      <alignment horizontal="right" vertical="top" wrapText="1"/>
    </xf>
    <xf numFmtId="2" fontId="21" fillId="0" borderId="7" xfId="0" applyNumberFormat="1" applyFont="1" applyBorder="1" applyAlignment="1">
      <alignment horizontal="right" vertical="top"/>
    </xf>
    <xf numFmtId="2" fontId="21" fillId="0" borderId="1" xfId="0" applyNumberFormat="1" applyFont="1" applyBorder="1" applyAlignment="1">
      <alignment horizontal="right" vertical="top"/>
    </xf>
    <xf numFmtId="164" fontId="21" fillId="0" borderId="7" xfId="0" applyNumberFormat="1" applyFont="1" applyBorder="1" applyAlignment="1">
      <alignment horizontal="right" vertical="top"/>
    </xf>
    <xf numFmtId="6" fontId="21" fillId="0" borderId="1" xfId="3" applyNumberFormat="1" applyFont="1" applyBorder="1" applyAlignment="1">
      <alignment horizontal="right" vertical="top" wrapText="1"/>
    </xf>
    <xf numFmtId="0" fontId="21" fillId="0" borderId="9" xfId="0" applyFont="1" applyBorder="1"/>
    <xf numFmtId="0" fontId="21" fillId="0" borderId="9" xfId="0" applyFont="1" applyBorder="1" applyAlignment="1">
      <alignment vertical="top"/>
    </xf>
    <xf numFmtId="3" fontId="21" fillId="0" borderId="0" xfId="0" applyNumberFormat="1" applyFont="1"/>
    <xf numFmtId="164" fontId="21" fillId="0" borderId="9" xfId="0" applyNumberFormat="1" applyFont="1" applyBorder="1" applyAlignment="1">
      <alignment vertical="top"/>
    </xf>
    <xf numFmtId="3" fontId="21" fillId="0" borderId="0" xfId="2" applyNumberFormat="1" applyFont="1"/>
    <xf numFmtId="3" fontId="21" fillId="0" borderId="8" xfId="0" applyNumberFormat="1" applyFont="1" applyBorder="1"/>
    <xf numFmtId="3" fontId="21" fillId="0" borderId="0" xfId="0" applyNumberFormat="1" applyFont="1" applyAlignment="1">
      <alignment vertical="top"/>
    </xf>
    <xf numFmtId="3" fontId="21" fillId="0" borderId="8" xfId="0" applyNumberFormat="1" applyFont="1" applyBorder="1" applyAlignment="1">
      <alignment vertical="top"/>
    </xf>
    <xf numFmtId="2" fontId="21" fillId="0" borderId="0" xfId="0" applyNumberFormat="1" applyFont="1" applyAlignment="1">
      <alignment vertical="top"/>
    </xf>
    <xf numFmtId="3" fontId="21" fillId="0" borderId="0" xfId="1" applyNumberFormat="1" applyFont="1" applyBorder="1" applyAlignment="1">
      <alignment vertical="top"/>
    </xf>
    <xf numFmtId="3" fontId="21" fillId="0" borderId="0" xfId="1" applyNumberFormat="1" applyFont="1" applyFill="1" applyBorder="1" applyAlignment="1">
      <alignment vertical="top"/>
    </xf>
    <xf numFmtId="3" fontId="21" fillId="0" borderId="6" xfId="2" applyNumberFormat="1" applyFont="1" applyBorder="1"/>
    <xf numFmtId="3" fontId="21" fillId="0" borderId="1" xfId="2" applyNumberFormat="1" applyFont="1" applyBorder="1"/>
    <xf numFmtId="3" fontId="21" fillId="0" borderId="6" xfId="0" applyNumberFormat="1" applyFont="1" applyBorder="1"/>
    <xf numFmtId="3" fontId="21" fillId="0" borderId="1" xfId="0" applyNumberFormat="1" applyFont="1" applyBorder="1"/>
    <xf numFmtId="3" fontId="21" fillId="0" borderId="1" xfId="0" applyNumberFormat="1" applyFont="1" applyBorder="1" applyAlignment="1">
      <alignment vertical="top"/>
    </xf>
    <xf numFmtId="3" fontId="21" fillId="0" borderId="6" xfId="0" applyNumberFormat="1" applyFont="1" applyBorder="1" applyAlignment="1">
      <alignment vertical="top"/>
    </xf>
    <xf numFmtId="2" fontId="21" fillId="0" borderId="1" xfId="0" applyNumberFormat="1" applyFont="1" applyBorder="1" applyAlignment="1">
      <alignment vertical="top"/>
    </xf>
    <xf numFmtId="164" fontId="21" fillId="0" borderId="7" xfId="0" applyNumberFormat="1" applyFont="1" applyBorder="1" applyAlignment="1">
      <alignment vertical="top"/>
    </xf>
    <xf numFmtId="164" fontId="21" fillId="0" borderId="0" xfId="0" applyNumberFormat="1" applyFont="1" applyAlignment="1">
      <alignment vertical="top"/>
    </xf>
    <xf numFmtId="0" fontId="21" fillId="0" borderId="0" xfId="0" applyFont="1" applyAlignment="1">
      <alignment horizontal="center"/>
    </xf>
    <xf numFmtId="166" fontId="21" fillId="0" borderId="0" xfId="0" applyNumberFormat="1" applyFont="1"/>
    <xf numFmtId="0" fontId="21" fillId="0" borderId="0" xfId="0" applyFont="1" applyAlignment="1">
      <alignment horizontal="center" wrapText="1"/>
    </xf>
    <xf numFmtId="0" fontId="21" fillId="0" borderId="0" xfId="0" applyFont="1" applyAlignment="1">
      <alignment horizontal="left" wrapText="1"/>
    </xf>
    <xf numFmtId="165" fontId="21" fillId="0" borderId="0" xfId="0" applyNumberFormat="1" applyFont="1" applyAlignment="1">
      <alignment vertical="center"/>
    </xf>
    <xf numFmtId="164" fontId="21" fillId="0" borderId="0" xfId="0" applyNumberFormat="1" applyFont="1" applyAlignment="1">
      <alignment vertical="center"/>
    </xf>
    <xf numFmtId="165" fontId="21" fillId="0" borderId="0" xfId="0" applyNumberFormat="1" applyFont="1"/>
    <xf numFmtId="164" fontId="21" fillId="0" borderId="0" xfId="0" applyNumberFormat="1" applyFont="1"/>
    <xf numFmtId="6" fontId="21" fillId="0" borderId="0" xfId="0" applyNumberFormat="1" applyFont="1" applyAlignment="1">
      <alignment horizontal="right" wrapText="1"/>
    </xf>
    <xf numFmtId="165" fontId="21" fillId="0" borderId="0" xfId="0" applyNumberFormat="1" applyFont="1" applyAlignment="1">
      <alignment horizontal="right" wrapText="1"/>
    </xf>
    <xf numFmtId="164" fontId="21" fillId="0" borderId="0" xfId="0" applyNumberFormat="1" applyFont="1" applyAlignment="1">
      <alignment horizontal="right" wrapText="1"/>
    </xf>
    <xf numFmtId="165" fontId="21" fillId="0" borderId="0" xfId="0" applyNumberFormat="1" applyFont="1" applyAlignment="1">
      <alignment horizontal="right" vertical="top" wrapText="1"/>
    </xf>
    <xf numFmtId="3" fontId="21" fillId="0" borderId="0" xfId="0" applyNumberFormat="1" applyFont="1" applyAlignment="1">
      <alignment vertical="center"/>
    </xf>
    <xf numFmtId="3" fontId="21" fillId="0" borderId="0" xfId="0" applyNumberFormat="1" applyFont="1" applyAlignment="1">
      <alignment horizontal="right" wrapText="1"/>
    </xf>
    <xf numFmtId="164" fontId="21" fillId="0" borderId="0" xfId="0" applyNumberFormat="1" applyFont="1" applyAlignment="1">
      <alignment horizontal="right" vertical="top"/>
    </xf>
    <xf numFmtId="0" fontId="21" fillId="0" borderId="0" xfId="0" applyFont="1" applyAlignment="1">
      <alignment vertical="center" wrapText="1"/>
    </xf>
    <xf numFmtId="164" fontId="21" fillId="0" borderId="0" xfId="0" applyNumberFormat="1" applyFont="1" applyAlignment="1">
      <alignment horizontal="right" vertical="top" wrapText="1"/>
    </xf>
    <xf numFmtId="0" fontId="21" fillId="0" borderId="1" xfId="0" applyFont="1" applyBorder="1" applyAlignment="1">
      <alignment horizontal="left" wrapText="1"/>
    </xf>
    <xf numFmtId="3" fontId="21" fillId="0" borderId="1" xfId="0" applyNumberFormat="1" applyFont="1" applyBorder="1" applyAlignment="1">
      <alignment vertical="center"/>
    </xf>
    <xf numFmtId="164" fontId="21" fillId="0" borderId="1" xfId="0" applyNumberFormat="1" applyFont="1" applyBorder="1" applyAlignment="1">
      <alignment vertical="center"/>
    </xf>
    <xf numFmtId="164" fontId="21" fillId="0" borderId="1" xfId="0" applyNumberFormat="1" applyFont="1" applyBorder="1"/>
    <xf numFmtId="3" fontId="21" fillId="0" borderId="1" xfId="0" applyNumberFormat="1" applyFont="1" applyBorder="1" applyAlignment="1">
      <alignment horizontal="right" wrapText="1"/>
    </xf>
    <xf numFmtId="164" fontId="21" fillId="0" borderId="1" xfId="0" applyNumberFormat="1" applyFont="1" applyBorder="1" applyAlignment="1">
      <alignment horizontal="right" vertical="top"/>
    </xf>
    <xf numFmtId="0" fontId="20" fillId="0" borderId="0" xfId="0" applyFont="1" applyAlignment="1">
      <alignment horizontal="left" vertical="center"/>
    </xf>
    <xf numFmtId="0" fontId="21" fillId="0" borderId="0" xfId="0" applyFont="1" applyAlignment="1">
      <alignment vertical="center"/>
    </xf>
    <xf numFmtId="0" fontId="21" fillId="0" borderId="0" xfId="0" applyFont="1" applyAlignment="1">
      <alignment wrapText="1"/>
    </xf>
    <xf numFmtId="3" fontId="21" fillId="0" borderId="0" xfId="1" applyNumberFormat="1" applyFont="1" applyAlignment="1">
      <alignment horizontal="right"/>
    </xf>
    <xf numFmtId="3" fontId="21" fillId="0" borderId="0" xfId="1" applyNumberFormat="1" applyFont="1" applyAlignment="1">
      <alignment vertical="center"/>
    </xf>
    <xf numFmtId="164" fontId="21" fillId="0" borderId="0" xfId="0" applyNumberFormat="1" applyFont="1" applyAlignment="1">
      <alignment horizontal="right"/>
    </xf>
    <xf numFmtId="0" fontId="21" fillId="0" borderId="0" xfId="0" applyFont="1" applyAlignment="1">
      <alignment vertical="top" wrapText="1"/>
    </xf>
    <xf numFmtId="3" fontId="21" fillId="0" borderId="0" xfId="0" applyNumberFormat="1" applyFont="1" applyAlignment="1">
      <alignment vertical="center" wrapText="1"/>
    </xf>
    <xf numFmtId="0" fontId="21" fillId="0" borderId="0" xfId="0" applyFont="1" applyAlignment="1">
      <alignment horizontal="left" vertical="top" wrapText="1"/>
    </xf>
    <xf numFmtId="3" fontId="21" fillId="0" borderId="0" xfId="1" applyNumberFormat="1" applyFont="1" applyBorder="1" applyAlignment="1">
      <alignment horizontal="right"/>
    </xf>
    <xf numFmtId="3" fontId="21" fillId="0" borderId="0" xfId="1" applyNumberFormat="1" applyFont="1" applyFill="1" applyBorder="1" applyAlignment="1">
      <alignment horizontal="right"/>
    </xf>
    <xf numFmtId="0" fontId="20" fillId="0" borderId="0" xfId="0" applyFont="1" applyAlignment="1">
      <alignment horizontal="left"/>
    </xf>
    <xf numFmtId="0" fontId="21" fillId="0" borderId="0" xfId="2" applyFont="1"/>
    <xf numFmtId="3" fontId="21" fillId="0" borderId="0" xfId="1" applyNumberFormat="1" applyFont="1"/>
    <xf numFmtId="3" fontId="21" fillId="0" borderId="0" xfId="2" applyNumberFormat="1" applyFont="1" applyAlignment="1">
      <alignment vertical="center"/>
    </xf>
    <xf numFmtId="0" fontId="21" fillId="0" borderId="0" xfId="0" quotePrefix="1" applyFont="1" applyAlignment="1">
      <alignment vertical="center"/>
    </xf>
    <xf numFmtId="0" fontId="21" fillId="0" borderId="0" xfId="0" quotePrefix="1" applyFont="1"/>
    <xf numFmtId="0" fontId="22" fillId="0" borderId="16" xfId="0" applyFont="1" applyBorder="1" applyAlignment="1">
      <alignment horizontal="center" wrapText="1"/>
    </xf>
    <xf numFmtId="0" fontId="20" fillId="0" borderId="17" xfId="0" applyFont="1" applyBorder="1" applyAlignment="1">
      <alignment horizontal="center"/>
    </xf>
    <xf numFmtId="0" fontId="20" fillId="0" borderId="12" xfId="0" applyFont="1" applyBorder="1"/>
    <xf numFmtId="170" fontId="0" fillId="0" borderId="12" xfId="3" applyNumberFormat="1" applyFont="1" applyBorder="1"/>
    <xf numFmtId="170" fontId="0" fillId="0" borderId="11" xfId="3" applyNumberFormat="1" applyFont="1" applyBorder="1"/>
    <xf numFmtId="169" fontId="0" fillId="0" borderId="16" xfId="0" applyNumberFormat="1" applyBorder="1"/>
    <xf numFmtId="0" fontId="0" fillId="0" borderId="19" xfId="0" applyBorder="1" applyAlignment="1">
      <alignment horizontal="left" indent="2"/>
    </xf>
    <xf numFmtId="0" fontId="0" fillId="0" borderId="20" xfId="0" applyBorder="1" applyAlignment="1">
      <alignment horizontal="left" indent="2"/>
    </xf>
    <xf numFmtId="170" fontId="0" fillId="0" borderId="21" xfId="3" applyNumberFormat="1" applyFont="1" applyBorder="1"/>
    <xf numFmtId="170" fontId="0" fillId="0" borderId="22" xfId="3" applyNumberFormat="1" applyFont="1" applyBorder="1"/>
    <xf numFmtId="169" fontId="0" fillId="0" borderId="18" xfId="0" applyNumberFormat="1" applyBorder="1"/>
    <xf numFmtId="170" fontId="0" fillId="0" borderId="23" xfId="3" applyNumberFormat="1" applyFont="1" applyBorder="1"/>
    <xf numFmtId="170" fontId="0" fillId="0" borderId="24" xfId="3" applyNumberFormat="1" applyFont="1" applyBorder="1"/>
    <xf numFmtId="169" fontId="0" fillId="0" borderId="19" xfId="0" applyNumberFormat="1" applyBorder="1"/>
    <xf numFmtId="170" fontId="0" fillId="0" borderId="25" xfId="3" applyNumberFormat="1" applyFont="1" applyBorder="1"/>
    <xf numFmtId="170" fontId="0" fillId="0" borderId="26" xfId="3" applyNumberFormat="1" applyFont="1" applyBorder="1"/>
    <xf numFmtId="169" fontId="0" fillId="0" borderId="20" xfId="0" applyNumberFormat="1" applyBorder="1"/>
    <xf numFmtId="0" fontId="0" fillId="0" borderId="0" xfId="0" applyAlignment="1">
      <alignment horizontal="left"/>
    </xf>
    <xf numFmtId="3" fontId="0" fillId="0" borderId="0" xfId="0" applyNumberFormat="1"/>
    <xf numFmtId="0" fontId="0" fillId="0" borderId="2" xfId="0" applyBorder="1"/>
    <xf numFmtId="0" fontId="22" fillId="0" borderId="2" xfId="0" applyFont="1" applyBorder="1" applyAlignment="1">
      <alignment horizontal="center"/>
    </xf>
    <xf numFmtId="0" fontId="22" fillId="0" borderId="2" xfId="0" applyFont="1" applyBorder="1" applyAlignment="1">
      <alignment horizontal="center" wrapText="1"/>
    </xf>
    <xf numFmtId="3" fontId="0" fillId="0" borderId="2" xfId="0" applyNumberFormat="1" applyBorder="1" applyAlignment="1">
      <alignment horizontal="center"/>
    </xf>
    <xf numFmtId="165" fontId="0" fillId="0" borderId="2" xfId="0" applyNumberFormat="1" applyBorder="1" applyAlignment="1">
      <alignment horizontal="center"/>
    </xf>
    <xf numFmtId="2" fontId="0" fillId="0" borderId="2" xfId="0" applyNumberFormat="1" applyBorder="1" applyAlignment="1">
      <alignment horizontal="center"/>
    </xf>
    <xf numFmtId="0" fontId="20" fillId="0" borderId="2" xfId="0" applyFont="1" applyBorder="1" applyAlignment="1">
      <alignment horizontal="left"/>
    </xf>
    <xf numFmtId="0" fontId="29" fillId="0" borderId="2" xfId="0" applyFont="1" applyBorder="1"/>
    <xf numFmtId="0" fontId="29" fillId="0" borderId="10" xfId="0" applyFont="1" applyBorder="1"/>
    <xf numFmtId="3" fontId="0" fillId="0" borderId="2" xfId="0" applyNumberFormat="1" applyBorder="1"/>
    <xf numFmtId="4" fontId="0" fillId="0" borderId="2" xfId="0" applyNumberFormat="1" applyBorder="1"/>
    <xf numFmtId="39" fontId="0" fillId="0" borderId="0" xfId="0" applyNumberFormat="1"/>
    <xf numFmtId="0" fontId="19" fillId="0" borderId="0" xfId="8" applyFill="1"/>
    <xf numFmtId="0" fontId="31" fillId="0" borderId="0" xfId="9" applyFont="1"/>
    <xf numFmtId="0" fontId="30" fillId="0" borderId="0" xfId="9" applyFont="1"/>
    <xf numFmtId="0" fontId="30" fillId="0" borderId="0" xfId="9" applyFont="1" applyAlignment="1">
      <alignment wrapText="1"/>
    </xf>
    <xf numFmtId="0" fontId="31" fillId="0" borderId="0" xfId="0" applyFont="1"/>
    <xf numFmtId="3" fontId="31" fillId="0" borderId="0" xfId="0" applyNumberFormat="1" applyFont="1"/>
    <xf numFmtId="2" fontId="31" fillId="0" borderId="0" xfId="0" applyNumberFormat="1" applyFont="1"/>
    <xf numFmtId="4" fontId="31" fillId="0" borderId="0" xfId="0" applyNumberFormat="1" applyFont="1"/>
    <xf numFmtId="49" fontId="6" fillId="0" borderId="0" xfId="10" applyNumberFormat="1"/>
    <xf numFmtId="49" fontId="23" fillId="0" borderId="0" xfId="11" applyNumberFormat="1" applyFont="1"/>
    <xf numFmtId="4" fontId="31" fillId="0" borderId="0" xfId="9" applyNumberFormat="1" applyFont="1"/>
    <xf numFmtId="49" fontId="4" fillId="0" borderId="0" xfId="12" applyNumberFormat="1"/>
    <xf numFmtId="0" fontId="31" fillId="0" borderId="0" xfId="0" applyFont="1" applyAlignment="1">
      <alignment horizontal="left"/>
    </xf>
    <xf numFmtId="3" fontId="4" fillId="0" borderId="0" xfId="12" applyNumberFormat="1"/>
    <xf numFmtId="4" fontId="4" fillId="0" borderId="0" xfId="12" applyNumberFormat="1"/>
    <xf numFmtId="49" fontId="4" fillId="0" borderId="0" xfId="12" applyNumberFormat="1" applyAlignment="1">
      <alignment horizontal="left"/>
    </xf>
    <xf numFmtId="0" fontId="32" fillId="0" borderId="0" xfId="0" applyFont="1" applyAlignment="1">
      <alignment horizontal="left"/>
    </xf>
    <xf numFmtId="0" fontId="20" fillId="0" borderId="4" xfId="0" applyFont="1" applyBorder="1"/>
    <xf numFmtId="0" fontId="21" fillId="0" borderId="8" xfId="0" applyFont="1" applyBorder="1" applyAlignment="1">
      <alignment horizontal="left" wrapText="1"/>
    </xf>
    <xf numFmtId="0" fontId="21" fillId="0" borderId="6" xfId="0" applyFont="1" applyBorder="1" applyAlignment="1">
      <alignment horizontal="left" wrapText="1"/>
    </xf>
    <xf numFmtId="0" fontId="20" fillId="0" borderId="8" xfId="0" applyFont="1" applyBorder="1" applyAlignment="1">
      <alignment horizontal="left" vertical="center"/>
    </xf>
    <xf numFmtId="0" fontId="21" fillId="0" borderId="8" xfId="0" applyFont="1" applyBorder="1" applyAlignment="1">
      <alignment horizontal="left" vertical="top" wrapText="1"/>
    </xf>
    <xf numFmtId="2" fontId="21" fillId="0" borderId="9" xfId="0" applyNumberFormat="1" applyFont="1" applyBorder="1" applyAlignment="1">
      <alignment horizontal="right"/>
    </xf>
    <xf numFmtId="3" fontId="20" fillId="0" borderId="4" xfId="0" applyNumberFormat="1" applyFont="1" applyBorder="1" applyAlignment="1">
      <alignment horizontal="right"/>
    </xf>
    <xf numFmtId="3" fontId="21" fillId="0" borderId="8" xfId="0" applyNumberFormat="1" applyFont="1" applyBorder="1" applyAlignment="1">
      <alignment horizontal="right" wrapText="1"/>
    </xf>
    <xf numFmtId="3" fontId="20" fillId="0" borderId="8" xfId="0" applyNumberFormat="1" applyFont="1" applyBorder="1" applyAlignment="1">
      <alignment horizontal="right" vertical="center"/>
    </xf>
    <xf numFmtId="3" fontId="21" fillId="0" borderId="6" xfId="0" applyNumberFormat="1" applyFont="1" applyBorder="1" applyAlignment="1">
      <alignment horizontal="right" wrapText="1"/>
    </xf>
    <xf numFmtId="167" fontId="21" fillId="0" borderId="8" xfId="0" applyNumberFormat="1" applyFont="1" applyBorder="1" applyAlignment="1">
      <alignment horizontal="right" wrapText="1"/>
    </xf>
    <xf numFmtId="169" fontId="21" fillId="0" borderId="0" xfId="0" applyNumberFormat="1" applyFont="1" applyAlignment="1">
      <alignment vertical="top"/>
    </xf>
    <xf numFmtId="3" fontId="21" fillId="0" borderId="6" xfId="0" applyNumberFormat="1" applyFont="1" applyBorder="1" applyAlignment="1">
      <alignment horizontal="right"/>
    </xf>
    <xf numFmtId="3" fontId="21" fillId="0" borderId="1" xfId="0" applyNumberFormat="1" applyFont="1" applyBorder="1" applyAlignment="1">
      <alignment horizontal="right"/>
    </xf>
    <xf numFmtId="2" fontId="21" fillId="0" borderId="7" xfId="0" applyNumberFormat="1" applyFont="1" applyBorder="1" applyAlignment="1">
      <alignment horizontal="right"/>
    </xf>
    <xf numFmtId="0" fontId="21" fillId="0" borderId="8" xfId="0" applyFont="1" applyBorder="1" applyAlignment="1">
      <alignment vertical="top" wrapText="1"/>
    </xf>
    <xf numFmtId="167" fontId="21" fillId="0" borderId="0" xfId="0" applyNumberFormat="1" applyFont="1" applyAlignment="1">
      <alignment horizontal="right" wrapText="1"/>
    </xf>
    <xf numFmtId="3" fontId="21" fillId="0" borderId="0" xfId="0" applyNumberFormat="1" applyFont="1" applyAlignment="1">
      <alignment horizontal="right"/>
    </xf>
    <xf numFmtId="3" fontId="20" fillId="0" borderId="0" xfId="0" applyNumberFormat="1" applyFont="1" applyAlignment="1">
      <alignment horizontal="right" vertical="center"/>
    </xf>
    <xf numFmtId="3" fontId="20" fillId="0" borderId="3" xfId="0" applyNumberFormat="1" applyFont="1" applyBorder="1" applyAlignment="1">
      <alignment horizontal="right"/>
    </xf>
    <xf numFmtId="3" fontId="20" fillId="0" borderId="5" xfId="0" applyNumberFormat="1" applyFont="1" applyBorder="1" applyAlignment="1">
      <alignment horizontal="right"/>
    </xf>
    <xf numFmtId="3" fontId="21" fillId="0" borderId="8" xfId="0" applyNumberFormat="1" applyFont="1" applyBorder="1" applyAlignment="1">
      <alignment horizontal="right"/>
    </xf>
    <xf numFmtId="3" fontId="21" fillId="0" borderId="8" xfId="2" applyNumberFormat="1" applyFont="1" applyBorder="1"/>
    <xf numFmtId="0" fontId="20" fillId="0" borderId="5" xfId="0" applyFont="1" applyBorder="1" applyAlignment="1">
      <alignment horizontal="center" wrapText="1"/>
    </xf>
    <xf numFmtId="0" fontId="20" fillId="0" borderId="4" xfId="0" applyFont="1" applyBorder="1" applyAlignment="1">
      <alignment horizontal="center"/>
    </xf>
    <xf numFmtId="11" fontId="20" fillId="0" borderId="0" xfId="0" applyNumberFormat="1" applyFont="1"/>
    <xf numFmtId="11" fontId="21" fillId="0" borderId="0" xfId="0" applyNumberFormat="1" applyFont="1" applyAlignment="1">
      <alignment vertical="center"/>
    </xf>
    <xf numFmtId="3" fontId="33" fillId="0" borderId="0" xfId="12" applyNumberFormat="1" applyFont="1"/>
    <xf numFmtId="2" fontId="0" fillId="0" borderId="2" xfId="0" applyNumberFormat="1" applyBorder="1"/>
    <xf numFmtId="2" fontId="29" fillId="0" borderId="10" xfId="0" applyNumberFormat="1" applyFont="1" applyBorder="1"/>
    <xf numFmtId="3" fontId="0" fillId="0" borderId="27" xfId="0" applyNumberFormat="1" applyBorder="1"/>
    <xf numFmtId="49" fontId="3" fillId="0" borderId="0" xfId="13" applyNumberFormat="1"/>
    <xf numFmtId="0" fontId="3" fillId="0" borderId="0" xfId="13"/>
    <xf numFmtId="3" fontId="3" fillId="0" borderId="0" xfId="13" applyNumberFormat="1"/>
    <xf numFmtId="4" fontId="3" fillId="0" borderId="0" xfId="13" applyNumberFormat="1"/>
    <xf numFmtId="49" fontId="2" fillId="0" borderId="0" xfId="13" applyNumberFormat="1" applyFont="1"/>
    <xf numFmtId="3" fontId="33" fillId="0" borderId="0" xfId="14" applyNumberFormat="1" applyFont="1"/>
    <xf numFmtId="0" fontId="33" fillId="0" borderId="0" xfId="14" applyFont="1"/>
    <xf numFmtId="2" fontId="33" fillId="0" borderId="0" xfId="14" applyNumberFormat="1" applyFont="1"/>
    <xf numFmtId="0" fontId="20" fillId="0" borderId="0" xfId="0" applyFont="1" applyAlignment="1">
      <alignment wrapText="1"/>
    </xf>
    <xf numFmtId="0" fontId="29" fillId="0" borderId="0" xfId="0" applyFont="1" applyAlignment="1">
      <alignment wrapText="1"/>
    </xf>
    <xf numFmtId="0" fontId="30" fillId="0" borderId="0" xfId="0" applyFont="1" applyAlignment="1">
      <alignment horizontal="left" vertical="top" wrapText="1"/>
    </xf>
    <xf numFmtId="0" fontId="30" fillId="0" borderId="0" xfId="9" applyFont="1" applyAlignment="1">
      <alignment horizontal="center"/>
    </xf>
    <xf numFmtId="0" fontId="30" fillId="0" borderId="0" xfId="0" applyFont="1" applyAlignment="1">
      <alignment horizontal="center" wrapText="1"/>
    </xf>
    <xf numFmtId="0" fontId="20" fillId="0" borderId="2" xfId="0" applyFont="1" applyBorder="1" applyAlignment="1">
      <alignment horizontal="center"/>
    </xf>
    <xf numFmtId="0" fontId="20" fillId="0" borderId="2" xfId="0" applyFont="1" applyBorder="1" applyAlignment="1">
      <alignment horizontal="left" vertical="center" wrapText="1"/>
    </xf>
    <xf numFmtId="0" fontId="20" fillId="0" borderId="28" xfId="0" applyFont="1" applyBorder="1" applyAlignment="1">
      <alignment horizontal="center"/>
    </xf>
    <xf numFmtId="0" fontId="20" fillId="0" borderId="24" xfId="0" applyFont="1" applyBorder="1" applyAlignment="1">
      <alignment horizontal="center"/>
    </xf>
    <xf numFmtId="0" fontId="20" fillId="0" borderId="27" xfId="0" applyFont="1" applyBorder="1" applyAlignment="1">
      <alignment horizontal="center"/>
    </xf>
    <xf numFmtId="0" fontId="21" fillId="0" borderId="0" xfId="0" applyFont="1" applyAlignment="1">
      <alignment horizontal="center"/>
    </xf>
    <xf numFmtId="0" fontId="29" fillId="0" borderId="2" xfId="0" applyFont="1" applyBorder="1" applyAlignment="1">
      <alignment horizontal="center"/>
    </xf>
  </cellXfs>
  <cellStyles count="15">
    <cellStyle name="Comma" xfId="1" builtinId="3"/>
    <cellStyle name="Currency" xfId="3" builtinId="4"/>
    <cellStyle name="Hyperlink" xfId="8" builtinId="8"/>
    <cellStyle name="Hyperlink 2" xfId="5" xr:uid="{00000000-0005-0000-0000-000003000000}"/>
    <cellStyle name="Normal" xfId="0" builtinId="0"/>
    <cellStyle name="Normal 2" xfId="2" xr:uid="{00000000-0005-0000-0000-000005000000}"/>
    <cellStyle name="Normal 2 2" xfId="4" xr:uid="{00000000-0005-0000-0000-000006000000}"/>
    <cellStyle name="Normal 2 3" xfId="6" xr:uid="{00000000-0005-0000-0000-000007000000}"/>
    <cellStyle name="Normal 3" xfId="7" xr:uid="{00000000-0005-0000-0000-000008000000}"/>
    <cellStyle name="Normal 3 2" xfId="9" xr:uid="{00000000-0005-0000-0000-000009000000}"/>
    <cellStyle name="Normal 4" xfId="10" xr:uid="{746CE1A1-37D6-4CA6-94FF-8EC76884BDED}"/>
    <cellStyle name="Normal 5" xfId="11" xr:uid="{FB8ED218-DFA0-4E94-B4FC-F7EA76DC5FAD}"/>
    <cellStyle name="Normal 6" xfId="12" xr:uid="{C8B1F200-16F9-4EA8-A8A0-2DDC87528B22}"/>
    <cellStyle name="Normal 7" xfId="13" xr:uid="{75F5E21B-0BB3-4DC3-8DD8-AD5679E26DDE}"/>
    <cellStyle name="Normal 8" xfId="14" xr:uid="{4F5F0ABE-DE7A-4BDB-89B4-25F4DB59B7C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hyperlink" Target="http://bls.gov/cex/pumd.ht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14041</xdr:colOff>
      <xdr:row>1</xdr:row>
      <xdr:rowOff>19049</xdr:rowOff>
    </xdr:from>
    <xdr:to>
      <xdr:col>1</xdr:col>
      <xdr:colOff>5935980</xdr:colOff>
      <xdr:row>7</xdr:row>
      <xdr:rowOff>133586</xdr:rowOff>
    </xdr:to>
    <xdr:sp macro="" textlink="">
      <xdr:nvSpPr>
        <xdr:cNvPr id="2" name="Text Box 1">
          <a:extLst>
            <a:ext uri="{FF2B5EF4-FFF2-40B4-BE49-F238E27FC236}">
              <a16:creationId xmlns:a16="http://schemas.microsoft.com/office/drawing/2014/main" id="{077997A4-6CFD-4E79-A9BB-647C8F3A7C95}"/>
            </a:ext>
          </a:extLst>
        </xdr:cNvPr>
        <xdr:cNvSpPr txBox="1">
          <a:spLocks noChangeArrowheads="1"/>
        </xdr:cNvSpPr>
      </xdr:nvSpPr>
      <xdr:spPr bwMode="auto">
        <a:xfrm>
          <a:off x="82621" y="72389"/>
          <a:ext cx="5921939" cy="1303257"/>
        </a:xfrm>
        <a:prstGeom prst="rect">
          <a:avLst/>
        </a:prstGeom>
        <a:solidFill>
          <a:srgbClr val="17365D"/>
        </a:solidFill>
        <a:ln w="19050">
          <a:noFill/>
          <a:miter lim="800000"/>
          <a:headEnd/>
          <a:tailEnd/>
        </a:ln>
      </xdr:spPr>
      <xdr:txBody>
        <a:bodyPr vertOverflow="clip" wrap="square" lIns="91440" tIns="45720" rIns="91440" bIns="45720" anchor="t" upright="1"/>
        <a:lstStyle/>
        <a:p>
          <a:pPr algn="l" rtl="0">
            <a:defRPr sz="1000"/>
          </a:pPr>
          <a:r>
            <a:rPr lang="en-US" sz="2400" b="0" i="0" u="none" strike="noStrike" baseline="0">
              <a:solidFill>
                <a:schemeClr val="bg1"/>
              </a:solidFill>
              <a:latin typeface="Times New Roman"/>
              <a:cs typeface="Times New Roman"/>
            </a:rPr>
            <a:t>Consumer Expenditure Surveys (CE) Data Comparisons</a:t>
          </a:r>
          <a:endParaRPr lang="en-US" sz="2800" b="0" i="0" u="none" strike="noStrike" baseline="0">
            <a:solidFill>
              <a:schemeClr val="bg1"/>
            </a:solidFill>
            <a:latin typeface="Times New Roman"/>
            <a:cs typeface="Times New Roman"/>
          </a:endParaRPr>
        </a:p>
      </xdr:txBody>
    </xdr:sp>
    <xdr:clientData/>
  </xdr:twoCellAnchor>
  <xdr:twoCellAnchor>
    <xdr:from>
      <xdr:col>0</xdr:col>
      <xdr:colOff>227521</xdr:colOff>
      <xdr:row>7</xdr:row>
      <xdr:rowOff>117544</xdr:rowOff>
    </xdr:from>
    <xdr:to>
      <xdr:col>2</xdr:col>
      <xdr:colOff>0</xdr:colOff>
      <xdr:row>8</xdr:row>
      <xdr:rowOff>185580</xdr:rowOff>
    </xdr:to>
    <xdr:sp macro="" textlink="">
      <xdr:nvSpPr>
        <xdr:cNvPr id="3" name="TextBox 2">
          <a:extLst>
            <a:ext uri="{FF2B5EF4-FFF2-40B4-BE49-F238E27FC236}">
              <a16:creationId xmlns:a16="http://schemas.microsoft.com/office/drawing/2014/main" id="{2847F493-BEBA-4C89-BE03-6FDBBF743C9F}"/>
            </a:ext>
          </a:extLst>
        </xdr:cNvPr>
        <xdr:cNvSpPr txBox="1"/>
      </xdr:nvSpPr>
      <xdr:spPr>
        <a:xfrm>
          <a:off x="67501" y="1359604"/>
          <a:ext cx="7262939" cy="266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0" i="1">
            <a:latin typeface="Calibri" pitchFamily="34" charset="0"/>
          </a:endParaRPr>
        </a:p>
      </xdr:txBody>
    </xdr:sp>
    <xdr:clientData/>
  </xdr:twoCellAnchor>
  <xdr:oneCellAnchor>
    <xdr:from>
      <xdr:col>1</xdr:col>
      <xdr:colOff>5974080</xdr:colOff>
      <xdr:row>1</xdr:row>
      <xdr:rowOff>45720</xdr:rowOff>
    </xdr:from>
    <xdr:ext cx="1167938" cy="1459577"/>
    <xdr:pic>
      <xdr:nvPicPr>
        <xdr:cNvPr id="4" name="Picture 31">
          <a:extLst>
            <a:ext uri="{FF2B5EF4-FFF2-40B4-BE49-F238E27FC236}">
              <a16:creationId xmlns:a16="http://schemas.microsoft.com/office/drawing/2014/main" id="{AA6E16E4-A7A8-4694-9E5F-C7256478E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2660" y="99060"/>
          <a:ext cx="1167938" cy="1459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5706168</xdr:colOff>
      <xdr:row>7</xdr:row>
      <xdr:rowOff>165169</xdr:rowOff>
    </xdr:from>
    <xdr:to>
      <xdr:col>1</xdr:col>
      <xdr:colOff>7195703</xdr:colOff>
      <xdr:row>10</xdr:row>
      <xdr:rowOff>31275</xdr:rowOff>
    </xdr:to>
    <xdr:sp macro="" textlink="">
      <xdr:nvSpPr>
        <xdr:cNvPr id="5" name="TextBox 4">
          <a:extLst>
            <a:ext uri="{FF2B5EF4-FFF2-40B4-BE49-F238E27FC236}">
              <a16:creationId xmlns:a16="http://schemas.microsoft.com/office/drawing/2014/main" id="{C4BFF8D4-2CB4-4050-87DA-36B15462E2FE}"/>
            </a:ext>
          </a:extLst>
        </xdr:cNvPr>
        <xdr:cNvSpPr txBox="1"/>
      </xdr:nvSpPr>
      <xdr:spPr>
        <a:xfrm>
          <a:off x="5775441" y="1420737"/>
          <a:ext cx="1489535" cy="351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050" b="0" i="0">
              <a:solidFill>
                <a:sysClr val="windowText" lastClr="000000"/>
              </a:solidFill>
              <a:latin typeface="Calibri" pitchFamily="34" charset="0"/>
              <a:ea typeface="+mn-ea"/>
              <a:cs typeface="+mn-cs"/>
            </a:rPr>
            <a:t>October 20</a:t>
          </a:r>
          <a:r>
            <a:rPr lang="en-US" sz="1050" b="0" i="0" baseline="0">
              <a:solidFill>
                <a:sysClr val="windowText" lastClr="000000"/>
              </a:solidFill>
              <a:latin typeface="Calibri" pitchFamily="34" charset="0"/>
              <a:ea typeface="+mn-ea"/>
              <a:cs typeface="+mn-cs"/>
            </a:rPr>
            <a:t>th</a:t>
          </a:r>
          <a:r>
            <a:rPr lang="en-US" sz="1050" b="0" i="0">
              <a:solidFill>
                <a:schemeClr val="dk1"/>
              </a:solidFill>
              <a:latin typeface="Calibri" pitchFamily="34" charset="0"/>
              <a:ea typeface="+mn-ea"/>
              <a:cs typeface="+mn-cs"/>
            </a:rPr>
            <a:t>, 2023</a:t>
          </a:r>
          <a:endParaRPr lang="en-US" sz="1050" b="0" i="0">
            <a:latin typeface="Calibri" pitchFamily="34" charset="0"/>
          </a:endParaRPr>
        </a:p>
      </xdr:txBody>
    </xdr:sp>
    <xdr:clientData/>
  </xdr:twoCellAnchor>
  <xdr:twoCellAnchor>
    <xdr:from>
      <xdr:col>1</xdr:col>
      <xdr:colOff>472440</xdr:colOff>
      <xdr:row>23</xdr:row>
      <xdr:rowOff>198120</xdr:rowOff>
    </xdr:from>
    <xdr:to>
      <xdr:col>1</xdr:col>
      <xdr:colOff>2766060</xdr:colOff>
      <xdr:row>24</xdr:row>
      <xdr:rowOff>7620</xdr:rowOff>
    </xdr:to>
    <xdr:sp macro="" textlink="">
      <xdr:nvSpPr>
        <xdr:cNvPr id="6" name="TextBox 5">
          <a:hlinkClick xmlns:r="http://schemas.openxmlformats.org/officeDocument/2006/relationships" r:id="rId2"/>
          <a:extLst>
            <a:ext uri="{FF2B5EF4-FFF2-40B4-BE49-F238E27FC236}">
              <a16:creationId xmlns:a16="http://schemas.microsoft.com/office/drawing/2014/main" id="{CEEB975C-FD6F-4EFB-ABE6-BE4959803526}"/>
            </a:ext>
          </a:extLst>
        </xdr:cNvPr>
        <xdr:cNvSpPr txBox="1"/>
      </xdr:nvSpPr>
      <xdr:spPr>
        <a:xfrm>
          <a:off x="541020" y="9555480"/>
          <a:ext cx="2293620" cy="15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http://bls.gov/cex/pumd.htm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XINFO@bls.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40"/>
  <sheetViews>
    <sheetView tabSelected="1" zoomScale="110" zoomScaleNormal="110" workbookViewId="0">
      <selection activeCell="B25" sqref="B25"/>
    </sheetView>
  </sheetViews>
  <sheetFormatPr defaultColWidth="9.28515625" defaultRowHeight="15" x14ac:dyDescent="0.25"/>
  <cols>
    <col min="1" max="1" width="1" style="2" customWidth="1"/>
    <col min="2" max="2" width="105.7109375" style="2" customWidth="1"/>
    <col min="3" max="247" width="9.28515625" style="2"/>
    <col min="248" max="248" width="15.42578125" style="2" customWidth="1"/>
    <col min="249" max="249" width="14.7109375" style="2" customWidth="1"/>
    <col min="250" max="251" width="9.28515625" style="2" customWidth="1"/>
    <col min="252" max="503" width="9.28515625" style="2"/>
    <col min="504" max="504" width="15.42578125" style="2" customWidth="1"/>
    <col min="505" max="505" width="14.7109375" style="2" customWidth="1"/>
    <col min="506" max="507" width="9.28515625" style="2" customWidth="1"/>
    <col min="508" max="759" width="9.28515625" style="2"/>
    <col min="760" max="760" width="15.42578125" style="2" customWidth="1"/>
    <col min="761" max="761" width="14.7109375" style="2" customWidth="1"/>
    <col min="762" max="763" width="9.28515625" style="2" customWidth="1"/>
    <col min="764" max="1015" width="9.28515625" style="2"/>
    <col min="1016" max="1016" width="15.42578125" style="2" customWidth="1"/>
    <col min="1017" max="1017" width="14.7109375" style="2" customWidth="1"/>
    <col min="1018" max="1019" width="9.28515625" style="2" customWidth="1"/>
    <col min="1020" max="1271" width="9.28515625" style="2"/>
    <col min="1272" max="1272" width="15.42578125" style="2" customWidth="1"/>
    <col min="1273" max="1273" width="14.7109375" style="2" customWidth="1"/>
    <col min="1274" max="1275" width="9.28515625" style="2" customWidth="1"/>
    <col min="1276" max="1527" width="9.28515625" style="2"/>
    <col min="1528" max="1528" width="15.42578125" style="2" customWidth="1"/>
    <col min="1529" max="1529" width="14.7109375" style="2" customWidth="1"/>
    <col min="1530" max="1531" width="9.28515625" style="2" customWidth="1"/>
    <col min="1532" max="1783" width="9.28515625" style="2"/>
    <col min="1784" max="1784" width="15.42578125" style="2" customWidth="1"/>
    <col min="1785" max="1785" width="14.7109375" style="2" customWidth="1"/>
    <col min="1786" max="1787" width="9.28515625" style="2" customWidth="1"/>
    <col min="1788" max="2039" width="9.28515625" style="2"/>
    <col min="2040" max="2040" width="15.42578125" style="2" customWidth="1"/>
    <col min="2041" max="2041" width="14.7109375" style="2" customWidth="1"/>
    <col min="2042" max="2043" width="9.28515625" style="2" customWidth="1"/>
    <col min="2044" max="2295" width="9.28515625" style="2"/>
    <col min="2296" max="2296" width="15.42578125" style="2" customWidth="1"/>
    <col min="2297" max="2297" width="14.7109375" style="2" customWidth="1"/>
    <col min="2298" max="2299" width="9.28515625" style="2" customWidth="1"/>
    <col min="2300" max="2551" width="9.28515625" style="2"/>
    <col min="2552" max="2552" width="15.42578125" style="2" customWidth="1"/>
    <col min="2553" max="2553" width="14.7109375" style="2" customWidth="1"/>
    <col min="2554" max="2555" width="9.28515625" style="2" customWidth="1"/>
    <col min="2556" max="2807" width="9.28515625" style="2"/>
    <col min="2808" max="2808" width="15.42578125" style="2" customWidth="1"/>
    <col min="2809" max="2809" width="14.7109375" style="2" customWidth="1"/>
    <col min="2810" max="2811" width="9.28515625" style="2" customWidth="1"/>
    <col min="2812" max="3063" width="9.28515625" style="2"/>
    <col min="3064" max="3064" width="15.42578125" style="2" customWidth="1"/>
    <col min="3065" max="3065" width="14.7109375" style="2" customWidth="1"/>
    <col min="3066" max="3067" width="9.28515625" style="2" customWidth="1"/>
    <col min="3068" max="3319" width="9.28515625" style="2"/>
    <col min="3320" max="3320" width="15.42578125" style="2" customWidth="1"/>
    <col min="3321" max="3321" width="14.7109375" style="2" customWidth="1"/>
    <col min="3322" max="3323" width="9.28515625" style="2" customWidth="1"/>
    <col min="3324" max="3575" width="9.28515625" style="2"/>
    <col min="3576" max="3576" width="15.42578125" style="2" customWidth="1"/>
    <col min="3577" max="3577" width="14.7109375" style="2" customWidth="1"/>
    <col min="3578" max="3579" width="9.28515625" style="2" customWidth="1"/>
    <col min="3580" max="3831" width="9.28515625" style="2"/>
    <col min="3832" max="3832" width="15.42578125" style="2" customWidth="1"/>
    <col min="3833" max="3833" width="14.7109375" style="2" customWidth="1"/>
    <col min="3834" max="3835" width="9.28515625" style="2" customWidth="1"/>
    <col min="3836" max="4087" width="9.28515625" style="2"/>
    <col min="4088" max="4088" width="15.42578125" style="2" customWidth="1"/>
    <col min="4089" max="4089" width="14.7109375" style="2" customWidth="1"/>
    <col min="4090" max="4091" width="9.28515625" style="2" customWidth="1"/>
    <col min="4092" max="4343" width="9.28515625" style="2"/>
    <col min="4344" max="4344" width="15.42578125" style="2" customWidth="1"/>
    <col min="4345" max="4345" width="14.7109375" style="2" customWidth="1"/>
    <col min="4346" max="4347" width="9.28515625" style="2" customWidth="1"/>
    <col min="4348" max="4599" width="9.28515625" style="2"/>
    <col min="4600" max="4600" width="15.42578125" style="2" customWidth="1"/>
    <col min="4601" max="4601" width="14.7109375" style="2" customWidth="1"/>
    <col min="4602" max="4603" width="9.28515625" style="2" customWidth="1"/>
    <col min="4604" max="4855" width="9.28515625" style="2"/>
    <col min="4856" max="4856" width="15.42578125" style="2" customWidth="1"/>
    <col min="4857" max="4857" width="14.7109375" style="2" customWidth="1"/>
    <col min="4858" max="4859" width="9.28515625" style="2" customWidth="1"/>
    <col min="4860" max="5111" width="9.28515625" style="2"/>
    <col min="5112" max="5112" width="15.42578125" style="2" customWidth="1"/>
    <col min="5113" max="5113" width="14.7109375" style="2" customWidth="1"/>
    <col min="5114" max="5115" width="9.28515625" style="2" customWidth="1"/>
    <col min="5116" max="5367" width="9.28515625" style="2"/>
    <col min="5368" max="5368" width="15.42578125" style="2" customWidth="1"/>
    <col min="5369" max="5369" width="14.7109375" style="2" customWidth="1"/>
    <col min="5370" max="5371" width="9.28515625" style="2" customWidth="1"/>
    <col min="5372" max="5623" width="9.28515625" style="2"/>
    <col min="5624" max="5624" width="15.42578125" style="2" customWidth="1"/>
    <col min="5625" max="5625" width="14.7109375" style="2" customWidth="1"/>
    <col min="5626" max="5627" width="9.28515625" style="2" customWidth="1"/>
    <col min="5628" max="5879" width="9.28515625" style="2"/>
    <col min="5880" max="5880" width="15.42578125" style="2" customWidth="1"/>
    <col min="5881" max="5881" width="14.7109375" style="2" customWidth="1"/>
    <col min="5882" max="5883" width="9.28515625" style="2" customWidth="1"/>
    <col min="5884" max="6135" width="9.28515625" style="2"/>
    <col min="6136" max="6136" width="15.42578125" style="2" customWidth="1"/>
    <col min="6137" max="6137" width="14.7109375" style="2" customWidth="1"/>
    <col min="6138" max="6139" width="9.28515625" style="2" customWidth="1"/>
    <col min="6140" max="6391" width="9.28515625" style="2"/>
    <col min="6392" max="6392" width="15.42578125" style="2" customWidth="1"/>
    <col min="6393" max="6393" width="14.7109375" style="2" customWidth="1"/>
    <col min="6394" max="6395" width="9.28515625" style="2" customWidth="1"/>
    <col min="6396" max="6647" width="9.28515625" style="2"/>
    <col min="6648" max="6648" width="15.42578125" style="2" customWidth="1"/>
    <col min="6649" max="6649" width="14.7109375" style="2" customWidth="1"/>
    <col min="6650" max="6651" width="9.28515625" style="2" customWidth="1"/>
    <col min="6652" max="6903" width="9.28515625" style="2"/>
    <col min="6904" max="6904" width="15.42578125" style="2" customWidth="1"/>
    <col min="6905" max="6905" width="14.7109375" style="2" customWidth="1"/>
    <col min="6906" max="6907" width="9.28515625" style="2" customWidth="1"/>
    <col min="6908" max="7159" width="9.28515625" style="2"/>
    <col min="7160" max="7160" width="15.42578125" style="2" customWidth="1"/>
    <col min="7161" max="7161" width="14.7109375" style="2" customWidth="1"/>
    <col min="7162" max="7163" width="9.28515625" style="2" customWidth="1"/>
    <col min="7164" max="7415" width="9.28515625" style="2"/>
    <col min="7416" max="7416" width="15.42578125" style="2" customWidth="1"/>
    <col min="7417" max="7417" width="14.7109375" style="2" customWidth="1"/>
    <col min="7418" max="7419" width="9.28515625" style="2" customWidth="1"/>
    <col min="7420" max="7671" width="9.28515625" style="2"/>
    <col min="7672" max="7672" width="15.42578125" style="2" customWidth="1"/>
    <col min="7673" max="7673" width="14.7109375" style="2" customWidth="1"/>
    <col min="7674" max="7675" width="9.28515625" style="2" customWidth="1"/>
    <col min="7676" max="7927" width="9.28515625" style="2"/>
    <col min="7928" max="7928" width="15.42578125" style="2" customWidth="1"/>
    <col min="7929" max="7929" width="14.7109375" style="2" customWidth="1"/>
    <col min="7930" max="7931" width="9.28515625" style="2" customWidth="1"/>
    <col min="7932" max="8183" width="9.28515625" style="2"/>
    <col min="8184" max="8184" width="15.42578125" style="2" customWidth="1"/>
    <col min="8185" max="8185" width="14.7109375" style="2" customWidth="1"/>
    <col min="8186" max="8187" width="9.28515625" style="2" customWidth="1"/>
    <col min="8188" max="8439" width="9.28515625" style="2"/>
    <col min="8440" max="8440" width="15.42578125" style="2" customWidth="1"/>
    <col min="8441" max="8441" width="14.7109375" style="2" customWidth="1"/>
    <col min="8442" max="8443" width="9.28515625" style="2" customWidth="1"/>
    <col min="8444" max="8695" width="9.28515625" style="2"/>
    <col min="8696" max="8696" width="15.42578125" style="2" customWidth="1"/>
    <col min="8697" max="8697" width="14.7109375" style="2" customWidth="1"/>
    <col min="8698" max="8699" width="9.28515625" style="2" customWidth="1"/>
    <col min="8700" max="8951" width="9.28515625" style="2"/>
    <col min="8952" max="8952" width="15.42578125" style="2" customWidth="1"/>
    <col min="8953" max="8953" width="14.7109375" style="2" customWidth="1"/>
    <col min="8954" max="8955" width="9.28515625" style="2" customWidth="1"/>
    <col min="8956" max="9207" width="9.28515625" style="2"/>
    <col min="9208" max="9208" width="15.42578125" style="2" customWidth="1"/>
    <col min="9209" max="9209" width="14.7109375" style="2" customWidth="1"/>
    <col min="9210" max="9211" width="9.28515625" style="2" customWidth="1"/>
    <col min="9212" max="9463" width="9.28515625" style="2"/>
    <col min="9464" max="9464" width="15.42578125" style="2" customWidth="1"/>
    <col min="9465" max="9465" width="14.7109375" style="2" customWidth="1"/>
    <col min="9466" max="9467" width="9.28515625" style="2" customWidth="1"/>
    <col min="9468" max="9719" width="9.28515625" style="2"/>
    <col min="9720" max="9720" width="15.42578125" style="2" customWidth="1"/>
    <col min="9721" max="9721" width="14.7109375" style="2" customWidth="1"/>
    <col min="9722" max="9723" width="9.28515625" style="2" customWidth="1"/>
    <col min="9724" max="9975" width="9.28515625" style="2"/>
    <col min="9976" max="9976" width="15.42578125" style="2" customWidth="1"/>
    <col min="9977" max="9977" width="14.7109375" style="2" customWidth="1"/>
    <col min="9978" max="9979" width="9.28515625" style="2" customWidth="1"/>
    <col min="9980" max="10231" width="9.28515625" style="2"/>
    <col min="10232" max="10232" width="15.42578125" style="2" customWidth="1"/>
    <col min="10233" max="10233" width="14.7109375" style="2" customWidth="1"/>
    <col min="10234" max="10235" width="9.28515625" style="2" customWidth="1"/>
    <col min="10236" max="10487" width="9.28515625" style="2"/>
    <col min="10488" max="10488" width="15.42578125" style="2" customWidth="1"/>
    <col min="10489" max="10489" width="14.7109375" style="2" customWidth="1"/>
    <col min="10490" max="10491" width="9.28515625" style="2" customWidth="1"/>
    <col min="10492" max="10743" width="9.28515625" style="2"/>
    <col min="10744" max="10744" width="15.42578125" style="2" customWidth="1"/>
    <col min="10745" max="10745" width="14.7109375" style="2" customWidth="1"/>
    <col min="10746" max="10747" width="9.28515625" style="2" customWidth="1"/>
    <col min="10748" max="10999" width="9.28515625" style="2"/>
    <col min="11000" max="11000" width="15.42578125" style="2" customWidth="1"/>
    <col min="11001" max="11001" width="14.7109375" style="2" customWidth="1"/>
    <col min="11002" max="11003" width="9.28515625" style="2" customWidth="1"/>
    <col min="11004" max="11255" width="9.28515625" style="2"/>
    <col min="11256" max="11256" width="15.42578125" style="2" customWidth="1"/>
    <col min="11257" max="11257" width="14.7109375" style="2" customWidth="1"/>
    <col min="11258" max="11259" width="9.28515625" style="2" customWidth="1"/>
    <col min="11260" max="11511" width="9.28515625" style="2"/>
    <col min="11512" max="11512" width="15.42578125" style="2" customWidth="1"/>
    <col min="11513" max="11513" width="14.7109375" style="2" customWidth="1"/>
    <col min="11514" max="11515" width="9.28515625" style="2" customWidth="1"/>
    <col min="11516" max="11767" width="9.28515625" style="2"/>
    <col min="11768" max="11768" width="15.42578125" style="2" customWidth="1"/>
    <col min="11769" max="11769" width="14.7109375" style="2" customWidth="1"/>
    <col min="11770" max="11771" width="9.28515625" style="2" customWidth="1"/>
    <col min="11772" max="12023" width="9.28515625" style="2"/>
    <col min="12024" max="12024" width="15.42578125" style="2" customWidth="1"/>
    <col min="12025" max="12025" width="14.7109375" style="2" customWidth="1"/>
    <col min="12026" max="12027" width="9.28515625" style="2" customWidth="1"/>
    <col min="12028" max="12279" width="9.28515625" style="2"/>
    <col min="12280" max="12280" width="15.42578125" style="2" customWidth="1"/>
    <col min="12281" max="12281" width="14.7109375" style="2" customWidth="1"/>
    <col min="12282" max="12283" width="9.28515625" style="2" customWidth="1"/>
    <col min="12284" max="12535" width="9.28515625" style="2"/>
    <col min="12536" max="12536" width="15.42578125" style="2" customWidth="1"/>
    <col min="12537" max="12537" width="14.7109375" style="2" customWidth="1"/>
    <col min="12538" max="12539" width="9.28515625" style="2" customWidth="1"/>
    <col min="12540" max="12791" width="9.28515625" style="2"/>
    <col min="12792" max="12792" width="15.42578125" style="2" customWidth="1"/>
    <col min="12793" max="12793" width="14.7109375" style="2" customWidth="1"/>
    <col min="12794" max="12795" width="9.28515625" style="2" customWidth="1"/>
    <col min="12796" max="13047" width="9.28515625" style="2"/>
    <col min="13048" max="13048" width="15.42578125" style="2" customWidth="1"/>
    <col min="13049" max="13049" width="14.7109375" style="2" customWidth="1"/>
    <col min="13050" max="13051" width="9.28515625" style="2" customWidth="1"/>
    <col min="13052" max="13303" width="9.28515625" style="2"/>
    <col min="13304" max="13304" width="15.42578125" style="2" customWidth="1"/>
    <col min="13305" max="13305" width="14.7109375" style="2" customWidth="1"/>
    <col min="13306" max="13307" width="9.28515625" style="2" customWidth="1"/>
    <col min="13308" max="13559" width="9.28515625" style="2"/>
    <col min="13560" max="13560" width="15.42578125" style="2" customWidth="1"/>
    <col min="13561" max="13561" width="14.7109375" style="2" customWidth="1"/>
    <col min="13562" max="13563" width="9.28515625" style="2" customWidth="1"/>
    <col min="13564" max="13815" width="9.28515625" style="2"/>
    <col min="13816" max="13816" width="15.42578125" style="2" customWidth="1"/>
    <col min="13817" max="13817" width="14.7109375" style="2" customWidth="1"/>
    <col min="13818" max="13819" width="9.28515625" style="2" customWidth="1"/>
    <col min="13820" max="14071" width="9.28515625" style="2"/>
    <col min="14072" max="14072" width="15.42578125" style="2" customWidth="1"/>
    <col min="14073" max="14073" width="14.7109375" style="2" customWidth="1"/>
    <col min="14074" max="14075" width="9.28515625" style="2" customWidth="1"/>
    <col min="14076" max="14327" width="9.28515625" style="2"/>
    <col min="14328" max="14328" width="15.42578125" style="2" customWidth="1"/>
    <col min="14329" max="14329" width="14.7109375" style="2" customWidth="1"/>
    <col min="14330" max="14331" width="9.28515625" style="2" customWidth="1"/>
    <col min="14332" max="14583" width="9.28515625" style="2"/>
    <col min="14584" max="14584" width="15.42578125" style="2" customWidth="1"/>
    <col min="14585" max="14585" width="14.7109375" style="2" customWidth="1"/>
    <col min="14586" max="14587" width="9.28515625" style="2" customWidth="1"/>
    <col min="14588" max="14839" width="9.28515625" style="2"/>
    <col min="14840" max="14840" width="15.42578125" style="2" customWidth="1"/>
    <col min="14841" max="14841" width="14.7109375" style="2" customWidth="1"/>
    <col min="14842" max="14843" width="9.28515625" style="2" customWidth="1"/>
    <col min="14844" max="15095" width="9.28515625" style="2"/>
    <col min="15096" max="15096" width="15.42578125" style="2" customWidth="1"/>
    <col min="15097" max="15097" width="14.7109375" style="2" customWidth="1"/>
    <col min="15098" max="15099" width="9.28515625" style="2" customWidth="1"/>
    <col min="15100" max="15351" width="9.28515625" style="2"/>
    <col min="15352" max="15352" width="15.42578125" style="2" customWidth="1"/>
    <col min="15353" max="15353" width="14.7109375" style="2" customWidth="1"/>
    <col min="15354" max="15355" width="9.28515625" style="2" customWidth="1"/>
    <col min="15356" max="15607" width="9.28515625" style="2"/>
    <col min="15608" max="15608" width="15.42578125" style="2" customWidth="1"/>
    <col min="15609" max="15609" width="14.7109375" style="2" customWidth="1"/>
    <col min="15610" max="15611" width="9.28515625" style="2" customWidth="1"/>
    <col min="15612" max="15863" width="9.28515625" style="2"/>
    <col min="15864" max="15864" width="15.42578125" style="2" customWidth="1"/>
    <col min="15865" max="15865" width="14.7109375" style="2" customWidth="1"/>
    <col min="15866" max="15867" width="9.28515625" style="2" customWidth="1"/>
    <col min="15868" max="16119" width="9.28515625" style="2"/>
    <col min="16120" max="16120" width="15.42578125" style="2" customWidth="1"/>
    <col min="16121" max="16121" width="14.7109375" style="2" customWidth="1"/>
    <col min="16122" max="16123" width="9.28515625" style="2" customWidth="1"/>
    <col min="16124" max="16384" width="9.28515625" style="2"/>
  </cols>
  <sheetData>
    <row r="1" spans="1:2" ht="4.1500000000000004" customHeight="1" x14ac:dyDescent="0.25">
      <c r="A1" s="1"/>
    </row>
    <row r="2" spans="1:2" ht="15.75" x14ac:dyDescent="0.25">
      <c r="A2" s="1"/>
    </row>
    <row r="3" spans="1:2" ht="15.75" x14ac:dyDescent="0.25">
      <c r="A3" s="1"/>
    </row>
    <row r="4" spans="1:2" ht="15.75" x14ac:dyDescent="0.25">
      <c r="A4" s="3"/>
    </row>
    <row r="5" spans="1:2" ht="15.75" x14ac:dyDescent="0.25">
      <c r="A5" s="3"/>
    </row>
    <row r="6" spans="1:2" ht="15.75" x14ac:dyDescent="0.25">
      <c r="A6" s="3"/>
    </row>
    <row r="7" spans="1:2" ht="15.75" x14ac:dyDescent="0.25">
      <c r="A7" s="3"/>
    </row>
    <row r="8" spans="1:2" ht="15.75" x14ac:dyDescent="0.25">
      <c r="A8" s="3"/>
    </row>
    <row r="9" spans="1:2" ht="15.75" x14ac:dyDescent="0.25">
      <c r="A9" s="3"/>
    </row>
    <row r="10" spans="1:2" ht="6.6" customHeight="1" x14ac:dyDescent="0.25">
      <c r="A10" s="3"/>
    </row>
    <row r="11" spans="1:2" ht="75" x14ac:dyDescent="0.25">
      <c r="A11" s="3"/>
      <c r="B11" s="4" t="s">
        <v>1754</v>
      </c>
    </row>
    <row r="12" spans="1:2" ht="10.9" customHeight="1" x14ac:dyDescent="0.25">
      <c r="A12" s="3"/>
      <c r="B12" s="5"/>
    </row>
    <row r="13" spans="1:2" x14ac:dyDescent="0.25">
      <c r="A13" s="6"/>
      <c r="B13" s="7" t="s">
        <v>1707</v>
      </c>
    </row>
    <row r="14" spans="1:2" x14ac:dyDescent="0.25">
      <c r="A14" s="6"/>
      <c r="B14" s="19" t="s">
        <v>1757</v>
      </c>
    </row>
    <row r="15" spans="1:2" x14ac:dyDescent="0.25">
      <c r="A15" s="6"/>
      <c r="B15" s="19" t="s">
        <v>1756</v>
      </c>
    </row>
    <row r="16" spans="1:2" x14ac:dyDescent="0.25">
      <c r="A16" s="6"/>
      <c r="B16" s="19" t="s">
        <v>1755</v>
      </c>
    </row>
    <row r="17" spans="1:14" ht="13.15" customHeight="1" x14ac:dyDescent="0.25">
      <c r="A17" s="6"/>
      <c r="B17" s="184" t="s">
        <v>1918</v>
      </c>
    </row>
    <row r="18" spans="1:14" ht="13.15" customHeight="1" x14ac:dyDescent="0.25">
      <c r="A18" s="6"/>
      <c r="B18" s="19" t="s">
        <v>1758</v>
      </c>
    </row>
    <row r="19" spans="1:14" ht="13.15" customHeight="1" x14ac:dyDescent="0.25">
      <c r="A19" s="6"/>
      <c r="B19" s="19" t="s">
        <v>1890</v>
      </c>
    </row>
    <row r="20" spans="1:14" ht="13.15" customHeight="1" x14ac:dyDescent="0.25">
      <c r="A20" s="6"/>
      <c r="B20" s="19" t="s">
        <v>1904</v>
      </c>
    </row>
    <row r="21" spans="1:14" ht="15.75" x14ac:dyDescent="0.25">
      <c r="A21" s="8"/>
      <c r="B21" s="9" t="s">
        <v>1708</v>
      </c>
    </row>
    <row r="22" spans="1:14" ht="15.75" x14ac:dyDescent="0.25">
      <c r="A22" s="8"/>
      <c r="B22" s="10" t="s">
        <v>1759</v>
      </c>
    </row>
    <row r="23" spans="1:14" ht="15" customHeight="1" x14ac:dyDescent="0.25">
      <c r="A23" s="11"/>
      <c r="B23" s="5" t="s">
        <v>1709</v>
      </c>
    </row>
    <row r="24" spans="1:14" ht="16.5" customHeight="1" x14ac:dyDescent="0.25">
      <c r="A24" s="12"/>
      <c r="B24" s="13" t="s">
        <v>1710</v>
      </c>
    </row>
    <row r="25" spans="1:14" s="18" customFormat="1" ht="16.5" customHeight="1" x14ac:dyDescent="0.25">
      <c r="A25" s="14"/>
      <c r="B25" s="15"/>
      <c r="C25" s="2"/>
      <c r="D25" s="2"/>
      <c r="E25" s="2"/>
      <c r="F25" s="2"/>
      <c r="G25" s="2"/>
      <c r="H25" s="2"/>
      <c r="I25" s="16"/>
      <c r="J25" s="17"/>
      <c r="K25" s="17"/>
      <c r="L25" s="17"/>
      <c r="M25" s="17"/>
      <c r="N25" s="17"/>
    </row>
    <row r="26" spans="1:14" ht="16.5" customHeight="1" x14ac:dyDescent="0.25">
      <c r="A26" s="14"/>
      <c r="B26" s="15"/>
    </row>
    <row r="27" spans="1:14" ht="15.75" customHeight="1" x14ac:dyDescent="0.25">
      <c r="A27" s="15"/>
      <c r="B27" s="15"/>
    </row>
    <row r="28" spans="1:14" ht="15" customHeight="1" x14ac:dyDescent="0.25">
      <c r="A28" s="15"/>
      <c r="B28" s="15"/>
    </row>
    <row r="29" spans="1:14" ht="15" customHeight="1" x14ac:dyDescent="0.25">
      <c r="A29" s="15"/>
      <c r="B29" s="15"/>
    </row>
    <row r="30" spans="1:14" ht="15" customHeight="1" x14ac:dyDescent="0.25">
      <c r="A30" s="15"/>
      <c r="B30" s="15"/>
    </row>
    <row r="31" spans="1:14" ht="15" customHeight="1" x14ac:dyDescent="0.25">
      <c r="A31" s="15"/>
      <c r="B31" s="15"/>
      <c r="C31" s="15"/>
    </row>
    <row r="32" spans="1:14" ht="15" customHeight="1" x14ac:dyDescent="0.25">
      <c r="A32" s="15"/>
      <c r="B32" s="15"/>
      <c r="C32" s="15"/>
    </row>
    <row r="33" spans="1:2" ht="15" customHeight="1" x14ac:dyDescent="0.25">
      <c r="A33" s="15"/>
      <c r="B33" s="15"/>
    </row>
    <row r="34" spans="1:2" ht="15.75" customHeight="1" x14ac:dyDescent="0.25">
      <c r="A34" s="15"/>
      <c r="B34" s="15"/>
    </row>
    <row r="35" spans="1:2" ht="15" customHeight="1" x14ac:dyDescent="0.25">
      <c r="A35" s="15"/>
      <c r="B35" s="15"/>
    </row>
    <row r="36" spans="1:2" ht="15" customHeight="1" x14ac:dyDescent="0.25">
      <c r="A36" s="15"/>
      <c r="B36" s="15"/>
    </row>
    <row r="37" spans="1:2" x14ac:dyDescent="0.25">
      <c r="A37" s="6"/>
    </row>
    <row r="38" spans="1:2" x14ac:dyDescent="0.25">
      <c r="A38" s="6"/>
    </row>
    <row r="39" spans="1:2" x14ac:dyDescent="0.25">
      <c r="A39" s="6"/>
    </row>
    <row r="40" spans="1:2" x14ac:dyDescent="0.25">
      <c r="A40" s="6"/>
    </row>
  </sheetData>
  <hyperlinks>
    <hyperlink ref="B24" r:id="rId1" xr:uid="{00000000-0004-0000-0000-000000000000}"/>
    <hyperlink ref="B16" location="ACS!A1" display="American Community Survey (ACS)" xr:uid="{00000000-0004-0000-0000-000001000000}"/>
    <hyperlink ref="B14" location="CE!A1" display="Consumer Expenditure Surveys (CE)" xr:uid="{00000000-0004-0000-0000-000002000000}"/>
    <hyperlink ref="B15" location="PCE!A1" display="Personal Consumption Expenditures" xr:uid="{00000000-0004-0000-0000-000003000000}"/>
    <hyperlink ref="B18" location="NHEA!A1" display="National Health Expenditure Accounts (NHEA)" xr:uid="{00000000-0004-0000-0000-000004000000}"/>
    <hyperlink ref="B19" location="PSID!A1" display="Panel Survey of Income Dynamics  (PSID)" xr:uid="{00000000-0004-0000-0000-000005000000}"/>
    <hyperlink ref="B20" location="CPS!A1" display="Panel Survey of Income Dynamics  (PSID)" xr:uid="{98500D91-FA28-4D8B-81A8-6B416379107C}"/>
    <hyperlink ref="B17" location="MEPS!A1" display="Medical Expenditure Panel Survey Home (MEPS)" xr:uid="{14884501-A550-4D57-8211-6665F840D39E}"/>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77"/>
  <sheetViews>
    <sheetView workbookViewId="0">
      <selection activeCell="B12" sqref="B12"/>
    </sheetView>
  </sheetViews>
  <sheetFormatPr defaultColWidth="8.7109375" defaultRowHeight="15.75" x14ac:dyDescent="0.25"/>
  <cols>
    <col min="1" max="1" width="60.7109375" style="185" customWidth="1"/>
    <col min="2" max="2" width="69.28515625" style="185" customWidth="1"/>
    <col min="3" max="3" width="14" style="185" customWidth="1"/>
    <col min="4" max="4" width="15.140625" style="185" customWidth="1"/>
    <col min="5" max="5" width="18" style="185" customWidth="1"/>
    <col min="6" max="7" width="12" style="185" bestFit="1" customWidth="1"/>
    <col min="8" max="8" width="16.28515625" style="185" customWidth="1"/>
    <col min="9" max="10" width="13.42578125" style="185" bestFit="1" customWidth="1"/>
    <col min="11" max="11" width="17.85546875" style="185" customWidth="1"/>
    <col min="12" max="13" width="13.42578125" style="185" bestFit="1" customWidth="1"/>
    <col min="14" max="14" width="18" style="185" customWidth="1"/>
    <col min="15" max="16" width="13.42578125" style="185" bestFit="1" customWidth="1"/>
    <col min="17" max="17" width="14" style="185" customWidth="1"/>
    <col min="18" max="18" width="9.85546875" style="185" bestFit="1" customWidth="1"/>
    <col min="19" max="16384" width="8.7109375" style="185"/>
  </cols>
  <sheetData>
    <row r="1" spans="1:18" x14ac:dyDescent="0.25">
      <c r="A1" s="242" t="s">
        <v>2080</v>
      </c>
      <c r="B1" s="242"/>
      <c r="C1" s="244">
        <v>2022</v>
      </c>
      <c r="D1" s="244"/>
      <c r="E1" s="244"/>
      <c r="F1" s="244">
        <v>2021</v>
      </c>
      <c r="G1" s="244"/>
      <c r="H1" s="244"/>
      <c r="I1" s="243">
        <v>2020</v>
      </c>
      <c r="J1" s="243"/>
      <c r="K1" s="243"/>
      <c r="L1" s="243">
        <v>2019</v>
      </c>
      <c r="M1" s="243"/>
      <c r="N1" s="243"/>
      <c r="O1" s="243">
        <v>2018</v>
      </c>
      <c r="P1" s="243"/>
      <c r="Q1" s="243"/>
    </row>
    <row r="2" spans="1:18" ht="31.5" x14ac:dyDescent="0.25">
      <c r="A2" s="186" t="s">
        <v>1706</v>
      </c>
      <c r="B2" s="186" t="s">
        <v>1705</v>
      </c>
      <c r="C2" s="186" t="s">
        <v>1704</v>
      </c>
      <c r="D2" s="186" t="s">
        <v>1703</v>
      </c>
      <c r="E2" s="187" t="s">
        <v>1735</v>
      </c>
      <c r="F2" s="186" t="s">
        <v>1704</v>
      </c>
      <c r="G2" s="186" t="s">
        <v>1703</v>
      </c>
      <c r="H2" s="187" t="s">
        <v>1735</v>
      </c>
      <c r="I2" s="186" t="s">
        <v>1704</v>
      </c>
      <c r="J2" s="186" t="s">
        <v>1703</v>
      </c>
      <c r="K2" s="187" t="s">
        <v>1735</v>
      </c>
      <c r="L2" s="186" t="s">
        <v>1704</v>
      </c>
      <c r="M2" s="186" t="s">
        <v>1703</v>
      </c>
      <c r="N2" s="187" t="s">
        <v>1735</v>
      </c>
      <c r="O2" s="186" t="s">
        <v>1704</v>
      </c>
      <c r="P2" s="186" t="s">
        <v>1703</v>
      </c>
      <c r="Q2" s="187" t="s">
        <v>1735</v>
      </c>
    </row>
    <row r="3" spans="1:18" x14ac:dyDescent="0.25">
      <c r="A3" s="188" t="s">
        <v>1884</v>
      </c>
      <c r="B3" s="195" t="s">
        <v>1938</v>
      </c>
      <c r="C3" s="234">
        <v>133995556.73547582</v>
      </c>
      <c r="D3" s="234">
        <v>134090188.86894955</v>
      </c>
      <c r="E3" s="190">
        <f>C3/D3</f>
        <v>0.99929426504450514</v>
      </c>
      <c r="F3" s="197">
        <v>133308569.52392428</v>
      </c>
      <c r="G3" s="197">
        <v>133595046.76018262</v>
      </c>
      <c r="H3" s="190">
        <f>F3/G3</f>
        <v>0.99785562980660059</v>
      </c>
      <c r="I3" s="189">
        <v>131399578.84035</v>
      </c>
      <c r="J3" s="189">
        <v>131234236.891625</v>
      </c>
      <c r="K3" s="190">
        <f>I3/J3</f>
        <v>1.0012598994945316</v>
      </c>
      <c r="L3" s="189">
        <v>132035946.5258</v>
      </c>
      <c r="M3" s="189">
        <v>132242206.68935101</v>
      </c>
      <c r="N3" s="190">
        <f>L3/M3</f>
        <v>0.99844028492328829</v>
      </c>
      <c r="O3" s="189">
        <v>131174832.348125</v>
      </c>
      <c r="P3" s="189">
        <v>131439110.47265799</v>
      </c>
      <c r="Q3" s="190">
        <f>O3/P3</f>
        <v>0.9979893494137122</v>
      </c>
    </row>
    <row r="4" spans="1:18" x14ac:dyDescent="0.25">
      <c r="A4" s="188" t="s">
        <v>1701</v>
      </c>
      <c r="B4" s="195" t="s">
        <v>1939</v>
      </c>
      <c r="C4" s="235">
        <v>102236.82217041167</v>
      </c>
      <c r="D4" s="235">
        <v>94732.524829240079</v>
      </c>
      <c r="E4" s="190">
        <f t="shared" ref="E4:E42" si="0">C4/D4</f>
        <v>1.0792156374455177</v>
      </c>
      <c r="F4" s="198">
        <v>87097.796246781756</v>
      </c>
      <c r="G4" s="198">
        <v>87432.4</v>
      </c>
      <c r="H4" s="190">
        <f>F4/G4</f>
        <v>0.99617300047558754</v>
      </c>
      <c r="I4" s="191">
        <v>85328.069678711399</v>
      </c>
      <c r="J4" s="191">
        <v>84923.312470312201</v>
      </c>
      <c r="K4" s="191">
        <f>I4/J4</f>
        <v>1.004766149560413</v>
      </c>
      <c r="L4" s="191">
        <v>82006.8796143769</v>
      </c>
      <c r="M4" s="191">
        <v>82931.086904598196</v>
      </c>
      <c r="N4" s="191">
        <f>L4/M4</f>
        <v>0.98885571955321794</v>
      </c>
      <c r="O4" s="191">
        <v>79532.178875212005</v>
      </c>
      <c r="P4" s="191">
        <v>78954.140031913994</v>
      </c>
      <c r="Q4" s="191">
        <f>O4/P4</f>
        <v>1.0073211973819785</v>
      </c>
    </row>
    <row r="5" spans="1:18" x14ac:dyDescent="0.25">
      <c r="A5" s="188" t="s">
        <v>1498</v>
      </c>
      <c r="B5" s="195" t="s">
        <v>1125</v>
      </c>
      <c r="C5" s="235">
        <v>0.78759266826054042</v>
      </c>
      <c r="D5" s="235">
        <v>31.632085575513397</v>
      </c>
      <c r="E5" s="190">
        <f t="shared" si="0"/>
        <v>2.4898537479622306E-2</v>
      </c>
      <c r="F5" s="198">
        <v>0.57099239101083832</v>
      </c>
      <c r="G5" s="198">
        <v>24.342451696345833</v>
      </c>
      <c r="H5" s="190">
        <f>F5/G5</f>
        <v>2.3456650880262518E-2</v>
      </c>
      <c r="I5" s="191">
        <v>0.495789185497716</v>
      </c>
      <c r="J5" s="191">
        <v>22.280675706011099</v>
      </c>
      <c r="K5" s="191">
        <f>I5/J5</f>
        <v>2.2251981584380635E-2</v>
      </c>
      <c r="L5" s="191">
        <v>0.87910036434600503</v>
      </c>
      <c r="M5" s="191">
        <v>41.204828630645402</v>
      </c>
      <c r="N5" s="191">
        <f>L5/M5</f>
        <v>2.1334887040209381E-2</v>
      </c>
      <c r="O5" s="191">
        <v>0.59755321626390001</v>
      </c>
      <c r="P5" s="191">
        <v>33.801119808535098</v>
      </c>
      <c r="Q5" s="191">
        <f>O5/P5</f>
        <v>1.7678503542152241E-2</v>
      </c>
      <c r="R5" s="194"/>
    </row>
    <row r="6" spans="1:18" x14ac:dyDescent="0.25">
      <c r="A6" s="188" t="s">
        <v>1497</v>
      </c>
      <c r="B6" s="195" t="s">
        <v>1117</v>
      </c>
      <c r="C6" s="235">
        <v>9.3463192870535021</v>
      </c>
      <c r="D6" s="235">
        <v>86.182791778791284</v>
      </c>
      <c r="E6" s="190">
        <f t="shared" si="0"/>
        <v>0.10844762735283701</v>
      </c>
      <c r="F6" s="198">
        <v>7.7633193837131254</v>
      </c>
      <c r="G6" s="198">
        <v>65.5303055604181</v>
      </c>
      <c r="H6" s="190">
        <f>F6/G6</f>
        <v>0.11846914671495687</v>
      </c>
      <c r="I6" s="191">
        <v>4.0051712907354604</v>
      </c>
      <c r="J6" s="191">
        <v>77.702216948181203</v>
      </c>
      <c r="K6" s="191">
        <f>I6/J6</f>
        <v>5.1545135364753712E-2</v>
      </c>
      <c r="L6" s="191">
        <v>5.4702500973033903</v>
      </c>
      <c r="M6" s="191">
        <v>95.1724248487659</v>
      </c>
      <c r="N6" s="191">
        <f>L6/M6</f>
        <v>5.7477258838323303E-2</v>
      </c>
      <c r="O6" s="191">
        <v>6.0768139568119199</v>
      </c>
      <c r="P6" s="191">
        <v>84.468776643129402</v>
      </c>
      <c r="Q6" s="191">
        <f>O6/P6</f>
        <v>7.1941540984851018E-2</v>
      </c>
      <c r="R6" s="194"/>
    </row>
    <row r="7" spans="1:18" x14ac:dyDescent="0.25">
      <c r="A7" s="188" t="s">
        <v>1674</v>
      </c>
      <c r="B7" s="195" t="s">
        <v>1673</v>
      </c>
      <c r="C7" s="235">
        <v>102226.68825845636</v>
      </c>
      <c r="D7" s="235">
        <v>94614.709951885772</v>
      </c>
      <c r="E7" s="190">
        <f t="shared" si="0"/>
        <v>1.0804523769130772</v>
      </c>
      <c r="F7" s="198">
        <f>F4-F5-F6</f>
        <v>87089.461935007028</v>
      </c>
      <c r="G7" s="198">
        <f>G4-G5-G6</f>
        <v>87342.527242743236</v>
      </c>
      <c r="H7" s="190">
        <f>F7/G7</f>
        <v>0.99710261065571315</v>
      </c>
      <c r="I7" s="191">
        <v>85323.568718235198</v>
      </c>
      <c r="J7" s="191">
        <v>84823.329577658005</v>
      </c>
      <c r="K7" s="191">
        <f>I7/J7</f>
        <v>1.0058974240113885</v>
      </c>
      <c r="L7" s="191">
        <v>82000.530263915294</v>
      </c>
      <c r="M7" s="191">
        <v>82794.709651118799</v>
      </c>
      <c r="N7" s="191">
        <f>L7/M7</f>
        <v>0.99040784863489439</v>
      </c>
      <c r="O7" s="191">
        <v>79525.504508038895</v>
      </c>
      <c r="P7" s="191">
        <v>78835.870135462304</v>
      </c>
      <c r="Q7" s="191">
        <f>O7/P7</f>
        <v>1.0087477232304483</v>
      </c>
    </row>
    <row r="8" spans="1:18" x14ac:dyDescent="0.25">
      <c r="A8" s="188" t="s">
        <v>1675</v>
      </c>
      <c r="B8" s="195" t="s">
        <v>1940</v>
      </c>
      <c r="C8" s="235">
        <v>10.133911955314042</v>
      </c>
      <c r="D8" s="235">
        <v>84151.185557569668</v>
      </c>
      <c r="E8" s="190">
        <f t="shared" si="0"/>
        <v>1.2042506458071481E-4</v>
      </c>
      <c r="F8" s="198"/>
      <c r="G8" s="198">
        <v>76484.989937479899</v>
      </c>
      <c r="H8" s="190"/>
      <c r="I8" s="191"/>
      <c r="J8" s="191">
        <v>73537.235086612796</v>
      </c>
      <c r="K8" s="191"/>
      <c r="L8" s="191"/>
      <c r="M8" s="191">
        <v>71690.187953901099</v>
      </c>
      <c r="N8" s="191"/>
      <c r="O8" s="191"/>
      <c r="P8" s="191">
        <v>68145.722380010804</v>
      </c>
      <c r="Q8" s="191"/>
    </row>
    <row r="9" spans="1:18" x14ac:dyDescent="0.25">
      <c r="A9" s="188" t="s">
        <v>1498</v>
      </c>
      <c r="B9" s="195" t="s">
        <v>1125</v>
      </c>
      <c r="C9" s="235">
        <v>0.78759266826054042</v>
      </c>
      <c r="D9" s="235">
        <v>31.632085575513397</v>
      </c>
      <c r="E9" s="190">
        <f t="shared" si="0"/>
        <v>2.4898537479622306E-2</v>
      </c>
      <c r="F9" s="198">
        <v>0.57099239101083832</v>
      </c>
      <c r="G9" s="198">
        <v>24.342451696345833</v>
      </c>
      <c r="H9" s="190">
        <f>F9/G9</f>
        <v>2.3456650880262518E-2</v>
      </c>
      <c r="I9" s="191">
        <v>0.495789185497716</v>
      </c>
      <c r="J9" s="191">
        <v>22.280675706011099</v>
      </c>
      <c r="K9" s="191">
        <f>I9/J9</f>
        <v>2.2251981584380635E-2</v>
      </c>
      <c r="L9" s="191">
        <v>0.87910036434600503</v>
      </c>
      <c r="M9" s="191">
        <v>41.204828630645402</v>
      </c>
      <c r="N9" s="191">
        <f>L9/M9</f>
        <v>2.1334887040209381E-2</v>
      </c>
      <c r="O9" s="191">
        <v>0.59755321626390001</v>
      </c>
      <c r="P9" s="191">
        <v>33.801119808535098</v>
      </c>
      <c r="Q9" s="191">
        <f>O9/P9</f>
        <v>1.7678503542152241E-2</v>
      </c>
    </row>
    <row r="10" spans="1:18" x14ac:dyDescent="0.25">
      <c r="A10" s="188" t="s">
        <v>1497</v>
      </c>
      <c r="B10" s="195" t="s">
        <v>1117</v>
      </c>
      <c r="C10" s="235">
        <v>9.3463192870535021</v>
      </c>
      <c r="D10" s="235">
        <v>86.182791778791284</v>
      </c>
      <c r="E10" s="190">
        <f t="shared" si="0"/>
        <v>0.10844762735283701</v>
      </c>
      <c r="F10" s="198">
        <v>7.7633193837131254</v>
      </c>
      <c r="G10" s="198">
        <v>65.5303055604181</v>
      </c>
      <c r="H10" s="190">
        <f>F10/G10</f>
        <v>0.11846914671495687</v>
      </c>
      <c r="I10" s="191">
        <v>4.0051712907354604</v>
      </c>
      <c r="J10" s="191">
        <v>77.702216948181203</v>
      </c>
      <c r="K10" s="191">
        <f>I10/J10</f>
        <v>5.1545135364753712E-2</v>
      </c>
      <c r="L10" s="191">
        <v>5.4702500973033903</v>
      </c>
      <c r="M10" s="191">
        <v>95.1724248487659</v>
      </c>
      <c r="N10" s="191">
        <f>L10/M10</f>
        <v>5.7477258838323303E-2</v>
      </c>
      <c r="O10" s="191">
        <v>6.0768139568119199</v>
      </c>
      <c r="P10" s="191">
        <v>84.468776643129402</v>
      </c>
      <c r="Q10" s="191">
        <f>O10/P10</f>
        <v>7.1941540984851018E-2</v>
      </c>
    </row>
    <row r="11" spans="1:18" x14ac:dyDescent="0.25">
      <c r="A11" s="188" t="s">
        <v>1496</v>
      </c>
      <c r="B11" s="195" t="s">
        <v>1495</v>
      </c>
      <c r="C11" s="235"/>
      <c r="D11" s="235">
        <v>84033.370680215361</v>
      </c>
      <c r="E11" s="190"/>
      <c r="F11" s="198"/>
      <c r="G11" s="198">
        <v>76395.11718022314</v>
      </c>
      <c r="H11" s="190"/>
      <c r="I11" s="191" t="s">
        <v>87</v>
      </c>
      <c r="J11" s="191">
        <v>73437.2521939586</v>
      </c>
      <c r="K11" s="191"/>
      <c r="L11" s="191" t="s">
        <v>87</v>
      </c>
      <c r="M11" s="191">
        <v>71553.810700421702</v>
      </c>
      <c r="N11" s="191"/>
      <c r="O11" s="191" t="s">
        <v>87</v>
      </c>
      <c r="P11" s="191">
        <v>68027.452483559202</v>
      </c>
      <c r="Q11" s="191"/>
    </row>
    <row r="12" spans="1:18" x14ac:dyDescent="0.25">
      <c r="A12" s="188" t="s">
        <v>1700</v>
      </c>
      <c r="B12" s="195" t="s">
        <v>1699</v>
      </c>
      <c r="C12" s="235">
        <v>51.475949246223983</v>
      </c>
      <c r="D12" s="235">
        <v>52.122083786428746</v>
      </c>
      <c r="E12" s="190">
        <f t="shared" si="0"/>
        <v>0.98760343997656896</v>
      </c>
      <c r="F12" s="198">
        <v>51.542374177806785</v>
      </c>
      <c r="G12" s="198">
        <v>51.892976678679688</v>
      </c>
      <c r="H12" s="190">
        <f t="shared" ref="H12:H18" si="1">F12/G12</f>
        <v>0.99324373887734696</v>
      </c>
      <c r="I12" s="191">
        <v>51.9136299847655</v>
      </c>
      <c r="J12" s="191">
        <v>52.2637240665834</v>
      </c>
      <c r="K12" s="191">
        <f t="shared" ref="K12:K18" si="2">I12/J12</f>
        <v>0.99330139426398534</v>
      </c>
      <c r="L12" s="191">
        <v>50.930320998570302</v>
      </c>
      <c r="M12" s="191">
        <v>51.552992582617598</v>
      </c>
      <c r="N12" s="191">
        <f t="shared" ref="N12:N18" si="3">L12/M12</f>
        <v>0.98792171796720785</v>
      </c>
      <c r="O12" s="191">
        <v>50.798518990779201</v>
      </c>
      <c r="P12" s="191">
        <v>51.144489387815803</v>
      </c>
      <c r="Q12" s="191">
        <f t="shared" ref="Q12:Q18" si="4">O12/P12</f>
        <v>0.99323543159433669</v>
      </c>
    </row>
    <row r="13" spans="1:18" x14ac:dyDescent="0.25">
      <c r="A13" s="188" t="s">
        <v>1672</v>
      </c>
      <c r="B13" s="195" t="s">
        <v>1671</v>
      </c>
      <c r="C13" s="235">
        <v>2.4486061726995469</v>
      </c>
      <c r="D13" s="235">
        <v>2.4503958774975074</v>
      </c>
      <c r="E13" s="190">
        <f t="shared" si="0"/>
        <v>0.9992696262614561</v>
      </c>
      <c r="F13" s="198">
        <v>2.4411509727347056</v>
      </c>
      <c r="G13" s="198">
        <v>2.440890739755158</v>
      </c>
      <c r="H13" s="190">
        <f t="shared" si="1"/>
        <v>1.0001066139402757</v>
      </c>
      <c r="I13" s="191">
        <v>2.4718273816832599</v>
      </c>
      <c r="J13" s="191">
        <v>2.4766179314898999</v>
      </c>
      <c r="K13" s="191">
        <f t="shared" si="2"/>
        <v>0.99806568879853097</v>
      </c>
      <c r="L13" s="191">
        <v>2.45425801792853</v>
      </c>
      <c r="M13" s="191">
        <v>2.4520701800595601</v>
      </c>
      <c r="N13" s="191">
        <f t="shared" si="3"/>
        <v>1.000892241130275</v>
      </c>
      <c r="O13" s="191">
        <v>2.4616326817942502</v>
      </c>
      <c r="P13" s="191">
        <v>2.4590702592591702</v>
      </c>
      <c r="Q13" s="191">
        <f t="shared" si="4"/>
        <v>1.001042029004837</v>
      </c>
    </row>
    <row r="14" spans="1:18" x14ac:dyDescent="0.25">
      <c r="A14" s="188" t="s">
        <v>1670</v>
      </c>
      <c r="B14" s="195" t="s">
        <v>1669</v>
      </c>
      <c r="C14" s="235">
        <v>0.56194085406034755</v>
      </c>
      <c r="D14" s="235">
        <v>0.56094810228522085</v>
      </c>
      <c r="E14" s="190">
        <f t="shared" si="0"/>
        <v>1.0017697747279692</v>
      </c>
      <c r="F14" s="198">
        <v>0.55899280830274378</v>
      </c>
      <c r="G14" s="198">
        <v>0.56135078109943892</v>
      </c>
      <c r="H14" s="190">
        <f t="shared" si="1"/>
        <v>0.99579946643687411</v>
      </c>
      <c r="I14" s="191">
        <v>0.57184444865930695</v>
      </c>
      <c r="J14" s="191">
        <v>0.57641587711069897</v>
      </c>
      <c r="K14" s="191">
        <f t="shared" si="2"/>
        <v>0.9920692183665959</v>
      </c>
      <c r="L14" s="191">
        <v>0.56988858239466</v>
      </c>
      <c r="M14" s="191">
        <v>0.57252054268645702</v>
      </c>
      <c r="N14" s="191">
        <f t="shared" si="3"/>
        <v>0.99540285440335996</v>
      </c>
      <c r="O14" s="191">
        <v>0.57366566708328204</v>
      </c>
      <c r="P14" s="191">
        <v>0.57740612375137701</v>
      </c>
      <c r="Q14" s="191">
        <f t="shared" si="4"/>
        <v>0.99352196571142437</v>
      </c>
    </row>
    <row r="15" spans="1:18" x14ac:dyDescent="0.25">
      <c r="A15" s="188" t="s">
        <v>1668</v>
      </c>
      <c r="B15" s="195" t="s">
        <v>1667</v>
      </c>
      <c r="C15" s="235">
        <v>0.4226597256801492</v>
      </c>
      <c r="D15" s="235">
        <v>0.42543459066580269</v>
      </c>
      <c r="E15" s="190">
        <f t="shared" si="0"/>
        <v>0.99347757552738991</v>
      </c>
      <c r="F15" s="198">
        <v>0.42149425089128273</v>
      </c>
      <c r="G15" s="198">
        <v>0.4210780943462466</v>
      </c>
      <c r="H15" s="190">
        <f t="shared" si="1"/>
        <v>1.0009883120272078</v>
      </c>
      <c r="I15" s="191">
        <v>0.41516941890035902</v>
      </c>
      <c r="J15" s="191">
        <v>0.41878182880380899</v>
      </c>
      <c r="K15" s="191">
        <f t="shared" si="2"/>
        <v>0.99137400513826424</v>
      </c>
      <c r="L15" s="191">
        <v>0.40038268726744303</v>
      </c>
      <c r="M15" s="191">
        <v>0.40295319374449001</v>
      </c>
      <c r="N15" s="191">
        <f t="shared" si="3"/>
        <v>0.99362083111152377</v>
      </c>
      <c r="O15" s="191">
        <v>0.39065869381599</v>
      </c>
      <c r="P15" s="191">
        <v>0.39283036212040101</v>
      </c>
      <c r="Q15" s="191">
        <f t="shared" si="4"/>
        <v>0.9944717401865556</v>
      </c>
    </row>
    <row r="16" spans="1:18" x14ac:dyDescent="0.25">
      <c r="A16" s="188" t="s">
        <v>1666</v>
      </c>
      <c r="B16" s="195" t="s">
        <v>1665</v>
      </c>
      <c r="C16" s="235">
        <v>1.2761235621849027</v>
      </c>
      <c r="D16" s="235">
        <v>1.3088768264809099</v>
      </c>
      <c r="E16" s="190">
        <f t="shared" si="0"/>
        <v>0.97497605303008639</v>
      </c>
      <c r="F16" s="198">
        <v>1.248342544393098</v>
      </c>
      <c r="G16" s="198">
        <v>1.2765439700680663</v>
      </c>
      <c r="H16" s="190">
        <f t="shared" si="1"/>
        <v>0.9779079872403732</v>
      </c>
      <c r="I16" s="191">
        <v>1.3045341165286</v>
      </c>
      <c r="J16" s="191">
        <v>1.29718949215998</v>
      </c>
      <c r="K16" s="191">
        <f t="shared" si="2"/>
        <v>1.0056619517911682</v>
      </c>
      <c r="L16" s="191">
        <v>1.2981865294982899</v>
      </c>
      <c r="M16" s="191">
        <v>1.30231585089043</v>
      </c>
      <c r="N16" s="191">
        <f t="shared" si="3"/>
        <v>0.99682924738317769</v>
      </c>
      <c r="O16" s="191">
        <v>1.29365481695526</v>
      </c>
      <c r="P16" s="191">
        <v>1.30282174701513</v>
      </c>
      <c r="Q16" s="191">
        <f t="shared" si="4"/>
        <v>0.99296378796188178</v>
      </c>
    </row>
    <row r="17" spans="1:17" x14ac:dyDescent="0.25">
      <c r="A17" s="188" t="s">
        <v>1664</v>
      </c>
      <c r="B17" s="195" t="s">
        <v>1941</v>
      </c>
      <c r="C17" s="235">
        <v>1.7334824079588551</v>
      </c>
      <c r="D17" s="235">
        <v>1.8736961390256903</v>
      </c>
      <c r="E17" s="190">
        <f t="shared" si="0"/>
        <v>0.92516730533492719</v>
      </c>
      <c r="F17" s="198">
        <v>1.774478865249884</v>
      </c>
      <c r="G17" s="198">
        <v>1.8683488600596048</v>
      </c>
      <c r="H17" s="190">
        <f t="shared" si="1"/>
        <v>0.94975777981488629</v>
      </c>
      <c r="I17" s="191">
        <v>1.82234123398343</v>
      </c>
      <c r="J17" s="191">
        <v>1.90787979443542</v>
      </c>
      <c r="K17" s="191">
        <f t="shared" si="2"/>
        <v>0.95516564476364052</v>
      </c>
      <c r="L17" s="191">
        <v>1.79631187018003</v>
      </c>
      <c r="M17" s="191">
        <v>1.9225603722147899</v>
      </c>
      <c r="N17" s="191">
        <f t="shared" si="3"/>
        <v>0.93433314039999604</v>
      </c>
      <c r="O17" s="191">
        <v>1.76746358354704</v>
      </c>
      <c r="P17" s="191">
        <v>1.9058968763820101</v>
      </c>
      <c r="Q17" s="191">
        <f t="shared" si="4"/>
        <v>0.92736580108271127</v>
      </c>
    </row>
    <row r="18" spans="1:17" x14ac:dyDescent="0.25">
      <c r="A18" s="188" t="s">
        <v>1494</v>
      </c>
      <c r="B18" s="195" t="s">
        <v>1493</v>
      </c>
      <c r="C18" s="235">
        <v>1.7334824079588551</v>
      </c>
      <c r="D18" s="235">
        <v>1.8226094869609224</v>
      </c>
      <c r="E18" s="190">
        <f t="shared" si="0"/>
        <v>0.95109919067156801</v>
      </c>
      <c r="F18" s="198">
        <v>1.774478865249884</v>
      </c>
      <c r="G18" s="198">
        <v>1.7996747324765834</v>
      </c>
      <c r="H18" s="190">
        <f t="shared" si="1"/>
        <v>0.985999766084382</v>
      </c>
      <c r="I18" s="191">
        <v>1.82234123398343</v>
      </c>
      <c r="J18" s="191">
        <v>1.8277503283980401</v>
      </c>
      <c r="K18" s="191">
        <f t="shared" si="2"/>
        <v>0.99704057259322121</v>
      </c>
      <c r="L18" s="191">
        <v>1.79631187018003</v>
      </c>
      <c r="M18" s="191">
        <v>1.8413478450956899</v>
      </c>
      <c r="N18" s="191">
        <f t="shared" si="3"/>
        <v>0.9755418428757987</v>
      </c>
      <c r="O18" s="191">
        <v>1.76746358354704</v>
      </c>
      <c r="P18" s="191">
        <v>1.8211224250494999</v>
      </c>
      <c r="Q18" s="191">
        <f t="shared" si="4"/>
        <v>0.97053529144203399</v>
      </c>
    </row>
    <row r="19" spans="1:17" x14ac:dyDescent="0.25">
      <c r="A19" s="188" t="s">
        <v>1492</v>
      </c>
      <c r="B19" s="195" t="s">
        <v>1491</v>
      </c>
      <c r="C19" s="235"/>
      <c r="D19" s="235">
        <v>5.108665206476784E-2</v>
      </c>
      <c r="E19" s="190"/>
      <c r="F19" s="198"/>
      <c r="G19" s="198">
        <v>6.8674127583021286E-2</v>
      </c>
      <c r="H19" s="190"/>
      <c r="I19" s="191" t="s">
        <v>87</v>
      </c>
      <c r="J19" s="191">
        <v>8.0129466037376598E-2</v>
      </c>
      <c r="K19" s="191"/>
      <c r="L19" s="191" t="s">
        <v>87</v>
      </c>
      <c r="M19" s="191">
        <v>8.1212527119099195E-2</v>
      </c>
      <c r="N19" s="191"/>
      <c r="O19" s="191" t="s">
        <v>87</v>
      </c>
      <c r="P19" s="191">
        <v>8.4774451332513004E-2</v>
      </c>
      <c r="Q19" s="191"/>
    </row>
    <row r="20" spans="1:17" x14ac:dyDescent="0.25">
      <c r="A20" s="188" t="s">
        <v>1663</v>
      </c>
      <c r="B20" s="195" t="s">
        <v>1662</v>
      </c>
      <c r="C20" s="235">
        <v>47.074492567464958</v>
      </c>
      <c r="D20" s="235">
        <v>49.102417828326082</v>
      </c>
      <c r="E20" s="190">
        <f t="shared" si="0"/>
        <v>0.95870009358905217</v>
      </c>
      <c r="F20" s="198">
        <v>45.585076134486016</v>
      </c>
      <c r="G20" s="198">
        <v>47.451464067384386</v>
      </c>
      <c r="H20" s="190">
        <f t="shared" ref="H20:H36" si="5">F20/G20</f>
        <v>0.96066743208917704</v>
      </c>
      <c r="I20" s="191">
        <v>45.638734158320602</v>
      </c>
      <c r="J20" s="191">
        <v>46.981903202237902</v>
      </c>
      <c r="K20" s="191">
        <f t="shared" ref="K20:K36" si="6">I20/J20</f>
        <v>0.97141092734929224</v>
      </c>
      <c r="L20" s="191">
        <v>46.524246023712202</v>
      </c>
      <c r="M20" s="191">
        <v>48.151178667762402</v>
      </c>
      <c r="N20" s="191">
        <f t="shared" ref="N20:N36" si="7">L20/M20</f>
        <v>0.96621198714000656</v>
      </c>
      <c r="O20" s="191">
        <v>45.154585224249097</v>
      </c>
      <c r="P20" s="191">
        <v>47.262798820194703</v>
      </c>
      <c r="Q20" s="191">
        <f t="shared" ref="Q20:Q36" si="8">O20/P20</f>
        <v>0.95539380551782305</v>
      </c>
    </row>
    <row r="21" spans="1:17" x14ac:dyDescent="0.25">
      <c r="A21" s="188" t="s">
        <v>1661</v>
      </c>
      <c r="B21" s="195" t="s">
        <v>1660</v>
      </c>
      <c r="C21" s="235">
        <v>52.925507432534239</v>
      </c>
      <c r="D21" s="235">
        <v>50.941706599406075</v>
      </c>
      <c r="E21" s="190">
        <f t="shared" si="0"/>
        <v>1.0389425672117412</v>
      </c>
      <c r="F21" s="198">
        <v>54.414923865514773</v>
      </c>
      <c r="G21" s="198">
        <v>52.591873488523582</v>
      </c>
      <c r="H21" s="190">
        <f t="shared" si="5"/>
        <v>1.0346641078947114</v>
      </c>
      <c r="I21" s="191">
        <v>54.361265841679597</v>
      </c>
      <c r="J21" s="191">
        <v>53.252434414439698</v>
      </c>
      <c r="K21" s="191">
        <f t="shared" si="6"/>
        <v>1.020822173473054</v>
      </c>
      <c r="L21" s="191">
        <v>53.475753976288203</v>
      </c>
      <c r="M21" s="191">
        <v>51.716325591076902</v>
      </c>
      <c r="N21" s="191">
        <f t="shared" si="7"/>
        <v>1.0340207538935224</v>
      </c>
      <c r="O21" s="191">
        <v>54.845414775750903</v>
      </c>
      <c r="P21" s="191">
        <v>52.761768316475397</v>
      </c>
      <c r="Q21" s="191">
        <f t="shared" si="8"/>
        <v>1.0394915963918683</v>
      </c>
    </row>
    <row r="22" spans="1:17" x14ac:dyDescent="0.25">
      <c r="A22" s="188" t="s">
        <v>1659</v>
      </c>
      <c r="B22" s="195" t="s">
        <v>1942</v>
      </c>
      <c r="C22" s="235">
        <v>62.758049690808271</v>
      </c>
      <c r="D22" s="235">
        <v>65.17932631025127</v>
      </c>
      <c r="E22" s="190">
        <f t="shared" si="0"/>
        <v>0.96285207662445282</v>
      </c>
      <c r="F22" s="198">
        <v>62.382432929790454</v>
      </c>
      <c r="G22" s="198">
        <v>64.67253812316369</v>
      </c>
      <c r="H22" s="190">
        <f t="shared" si="5"/>
        <v>0.9645892173118068</v>
      </c>
      <c r="I22" s="191">
        <v>64.515720289674107</v>
      </c>
      <c r="J22" s="191">
        <v>65.978615572712499</v>
      </c>
      <c r="K22" s="191">
        <f t="shared" si="6"/>
        <v>0.97782773599688233</v>
      </c>
      <c r="L22" s="191">
        <v>61.705562444678797</v>
      </c>
      <c r="M22" s="191">
        <v>63.823744731441202</v>
      </c>
      <c r="N22" s="191">
        <f t="shared" si="7"/>
        <v>0.96681200240325393</v>
      </c>
      <c r="O22" s="191">
        <v>61.457275311567798</v>
      </c>
      <c r="P22" s="191">
        <v>63.458001611559901</v>
      </c>
      <c r="Q22" s="191">
        <f t="shared" si="8"/>
        <v>0.96847164661378748</v>
      </c>
    </row>
    <row r="23" spans="1:17" x14ac:dyDescent="0.25">
      <c r="A23" s="188" t="s">
        <v>1490</v>
      </c>
      <c r="B23" s="195" t="s">
        <v>1489</v>
      </c>
      <c r="C23" s="235">
        <v>38.557577219085786</v>
      </c>
      <c r="D23" s="235">
        <v>38.19634716578382</v>
      </c>
      <c r="E23" s="190">
        <f t="shared" si="0"/>
        <v>1.0094571884514014</v>
      </c>
      <c r="F23" s="198">
        <v>38.626631568598434</v>
      </c>
      <c r="G23" s="198">
        <v>37.661864237020829</v>
      </c>
      <c r="H23" s="190">
        <f t="shared" si="5"/>
        <v>1.0256165580520908</v>
      </c>
      <c r="I23" s="191">
        <v>39.426971295201099</v>
      </c>
      <c r="J23" s="191">
        <v>38.838183382835702</v>
      </c>
      <c r="K23" s="191">
        <f t="shared" si="6"/>
        <v>1.0151600270939967</v>
      </c>
      <c r="L23" s="191">
        <v>38.433705975409701</v>
      </c>
      <c r="M23" s="191">
        <v>37.277956611458698</v>
      </c>
      <c r="N23" s="191">
        <f t="shared" si="7"/>
        <v>1.0310035599857892</v>
      </c>
      <c r="O23" s="191">
        <v>38.741559236173202</v>
      </c>
      <c r="P23" s="191">
        <v>37.2048205040916</v>
      </c>
      <c r="Q23" s="191">
        <f t="shared" si="8"/>
        <v>1.0413048285480264</v>
      </c>
    </row>
    <row r="24" spans="1:17" x14ac:dyDescent="0.25">
      <c r="A24" s="188" t="s">
        <v>1488</v>
      </c>
      <c r="B24" s="195" t="s">
        <v>1487</v>
      </c>
      <c r="C24" s="235">
        <v>24.200472471722485</v>
      </c>
      <c r="D24" s="235">
        <v>26.98297914446745</v>
      </c>
      <c r="E24" s="190">
        <f t="shared" si="0"/>
        <v>0.89687918973485603</v>
      </c>
      <c r="F24" s="198">
        <v>23.75580136119202</v>
      </c>
      <c r="G24" s="198">
        <v>27.010673886142861</v>
      </c>
      <c r="H24" s="190">
        <f t="shared" si="5"/>
        <v>0.87949680416449472</v>
      </c>
      <c r="I24" s="191">
        <v>25.088748994473001</v>
      </c>
      <c r="J24" s="191">
        <v>27.140432189876801</v>
      </c>
      <c r="K24" s="191">
        <f t="shared" si="6"/>
        <v>0.92440491805546621</v>
      </c>
      <c r="L24" s="191">
        <v>23.2718564692691</v>
      </c>
      <c r="M24" s="191">
        <v>26.5457881199825</v>
      </c>
      <c r="N24" s="191">
        <f t="shared" si="7"/>
        <v>0.87666850816725506</v>
      </c>
      <c r="O24" s="191">
        <v>22.715716075394599</v>
      </c>
      <c r="P24" s="191">
        <v>26.253181107468201</v>
      </c>
      <c r="Q24" s="191">
        <f t="shared" si="8"/>
        <v>0.86525575633699858</v>
      </c>
    </row>
    <row r="25" spans="1:17" x14ac:dyDescent="0.25">
      <c r="A25" s="188" t="s">
        <v>1658</v>
      </c>
      <c r="B25" s="195" t="s">
        <v>1657</v>
      </c>
      <c r="C25" s="235">
        <v>34.995284266381269</v>
      </c>
      <c r="D25" s="235">
        <v>34.864798117479928</v>
      </c>
      <c r="E25" s="190">
        <f t="shared" si="0"/>
        <v>1.003742633141361</v>
      </c>
      <c r="F25" s="198">
        <v>35.311542526380521</v>
      </c>
      <c r="G25" s="198">
        <v>35.370799432744001</v>
      </c>
      <c r="H25" s="190">
        <f t="shared" si="5"/>
        <v>0.99832469417390035</v>
      </c>
      <c r="I25" s="191">
        <v>34.2738977214252</v>
      </c>
      <c r="J25" s="191">
        <v>34.255722043964902</v>
      </c>
      <c r="K25" s="191">
        <f t="shared" si="6"/>
        <v>1.0005305880704243</v>
      </c>
      <c r="L25" s="191">
        <v>36.366450067230403</v>
      </c>
      <c r="M25" s="191">
        <v>36.043759527398798</v>
      </c>
      <c r="N25" s="191">
        <f t="shared" si="7"/>
        <v>1.0089527436666619</v>
      </c>
      <c r="O25" s="191">
        <v>36.647662885263202</v>
      </c>
      <c r="P25" s="191">
        <v>36.566565525110903</v>
      </c>
      <c r="Q25" s="191">
        <f t="shared" si="8"/>
        <v>1.0022178008513436</v>
      </c>
    </row>
    <row r="26" spans="1:17" x14ac:dyDescent="0.25">
      <c r="A26" s="188" t="s">
        <v>1656</v>
      </c>
      <c r="B26" s="195" t="s">
        <v>1655</v>
      </c>
      <c r="C26" s="235">
        <v>12.870096816862739</v>
      </c>
      <c r="D26" s="235">
        <v>13.086256383157284</v>
      </c>
      <c r="E26" s="190">
        <f t="shared" si="0"/>
        <v>0.98348194013891144</v>
      </c>
      <c r="F26" s="198">
        <v>13.873128511277706</v>
      </c>
      <c r="G26" s="198">
        <v>13.338236364713268</v>
      </c>
      <c r="H26" s="190">
        <f t="shared" si="5"/>
        <v>1.0401021643295745</v>
      </c>
      <c r="I26" s="191">
        <v>12.870462764304399</v>
      </c>
      <c r="J26" s="191">
        <v>13.269671259848201</v>
      </c>
      <c r="K26" s="191">
        <f t="shared" si="6"/>
        <v>0.96991572076455734</v>
      </c>
      <c r="L26" s="191">
        <v>12.776132944961899</v>
      </c>
      <c r="M26" s="191">
        <v>13.380036106994901</v>
      </c>
      <c r="N26" s="191">
        <f t="shared" si="7"/>
        <v>0.95486535632610969</v>
      </c>
      <c r="O26" s="191">
        <v>13.317951948882101</v>
      </c>
      <c r="P26" s="191">
        <v>13.090095633147</v>
      </c>
      <c r="Q26" s="191">
        <f t="shared" si="8"/>
        <v>1.0174067724270952</v>
      </c>
    </row>
    <row r="27" spans="1:17" x14ac:dyDescent="0.25">
      <c r="A27" s="188" t="s">
        <v>1654</v>
      </c>
      <c r="B27" s="195" t="s">
        <v>1943</v>
      </c>
      <c r="C27" s="235">
        <v>87.129903183136861</v>
      </c>
      <c r="D27" s="235">
        <v>86.957868044574752</v>
      </c>
      <c r="E27" s="190">
        <f t="shared" si="0"/>
        <v>1.0019783734632721</v>
      </c>
      <c r="F27" s="198">
        <v>86.126871488723211</v>
      </c>
      <c r="G27" s="198">
        <v>86.705101191194458</v>
      </c>
      <c r="H27" s="190">
        <f t="shared" si="5"/>
        <v>0.99333107632045559</v>
      </c>
      <c r="I27" s="191">
        <v>87.129537235695807</v>
      </c>
      <c r="J27" s="191">
        <v>86.964666356831202</v>
      </c>
      <c r="K27" s="191">
        <f t="shared" si="6"/>
        <v>1.0018958375369154</v>
      </c>
      <c r="L27" s="191">
        <v>87.223867055038497</v>
      </c>
      <c r="M27" s="191">
        <v>86.487468151844794</v>
      </c>
      <c r="N27" s="191">
        <f t="shared" si="7"/>
        <v>1.0085145156741184</v>
      </c>
      <c r="O27" s="191">
        <v>86.682048051117505</v>
      </c>
      <c r="P27" s="191">
        <v>86.934471503522403</v>
      </c>
      <c r="Q27" s="191">
        <f t="shared" si="8"/>
        <v>0.99709639400758687</v>
      </c>
    </row>
    <row r="28" spans="1:17" x14ac:dyDescent="0.25">
      <c r="A28" s="188" t="s">
        <v>1486</v>
      </c>
      <c r="B28" s="195" t="s">
        <v>1485</v>
      </c>
      <c r="C28" s="235">
        <v>79.127677716461235</v>
      </c>
      <c r="D28" s="235">
        <v>79.292062689598268</v>
      </c>
      <c r="E28" s="190">
        <f t="shared" si="0"/>
        <v>0.99792684201216275</v>
      </c>
      <c r="F28" s="198">
        <v>78.842418293493893</v>
      </c>
      <c r="G28" s="198">
        <v>79.357263211056647</v>
      </c>
      <c r="H28" s="190">
        <f t="shared" si="5"/>
        <v>0.99351231510853033</v>
      </c>
      <c r="I28" s="191">
        <v>79.988707039942099</v>
      </c>
      <c r="J28" s="191">
        <v>80.272366746967194</v>
      </c>
      <c r="K28" s="191">
        <f t="shared" si="6"/>
        <v>0.99646628449464758</v>
      </c>
      <c r="L28" s="191">
        <v>79.939555703208498</v>
      </c>
      <c r="M28" s="191">
        <v>79.697444500117598</v>
      </c>
      <c r="N28" s="191">
        <f t="shared" si="7"/>
        <v>1.0030378791266079</v>
      </c>
      <c r="O28" s="191">
        <v>78.974762659287194</v>
      </c>
      <c r="P28" s="191">
        <v>80.159779336684807</v>
      </c>
      <c r="Q28" s="191">
        <f t="shared" si="8"/>
        <v>0.98521681712195919</v>
      </c>
    </row>
    <row r="29" spans="1:17" x14ac:dyDescent="0.25">
      <c r="A29" s="188" t="s">
        <v>1484</v>
      </c>
      <c r="B29" s="195" t="s">
        <v>1483</v>
      </c>
      <c r="C29" s="235">
        <v>6.0641900173535319</v>
      </c>
      <c r="D29" s="235">
        <v>5.5469386639451628</v>
      </c>
      <c r="E29" s="190">
        <f t="shared" si="0"/>
        <v>1.0932498779498823</v>
      </c>
      <c r="F29" s="198">
        <v>5.447846260267335</v>
      </c>
      <c r="G29" s="198">
        <v>5.1171909117881675</v>
      </c>
      <c r="H29" s="190">
        <f t="shared" si="5"/>
        <v>1.0646165746361849</v>
      </c>
      <c r="I29" s="191">
        <v>5.3067522332375496</v>
      </c>
      <c r="J29" s="191">
        <v>4.8007899477152502</v>
      </c>
      <c r="K29" s="191">
        <f t="shared" si="6"/>
        <v>1.1053914649531984</v>
      </c>
      <c r="L29" s="191">
        <v>4.8844887076375301</v>
      </c>
      <c r="M29" s="191">
        <v>4.7252827701833704</v>
      </c>
      <c r="N29" s="191">
        <f t="shared" si="7"/>
        <v>1.0336923619595324</v>
      </c>
      <c r="O29" s="191">
        <v>4.9826587619179303</v>
      </c>
      <c r="P29" s="191">
        <v>4.6656608982566503</v>
      </c>
      <c r="Q29" s="191">
        <f t="shared" si="8"/>
        <v>1.0679427567870885</v>
      </c>
    </row>
    <row r="30" spans="1:17" x14ac:dyDescent="0.25">
      <c r="A30" s="188" t="s">
        <v>1482</v>
      </c>
      <c r="B30" s="195" t="s">
        <v>1481</v>
      </c>
      <c r="C30" s="235">
        <v>1.9380354493220808</v>
      </c>
      <c r="D30" s="235">
        <v>2.1188666910313079</v>
      </c>
      <c r="E30" s="190">
        <f t="shared" si="0"/>
        <v>0.91465662163898964</v>
      </c>
      <c r="F30" s="198">
        <v>1.8366069349619771</v>
      </c>
      <c r="G30" s="198">
        <v>2.2306470683496431</v>
      </c>
      <c r="H30" s="190">
        <f t="shared" si="5"/>
        <v>0.82335164581674558</v>
      </c>
      <c r="I30" s="191">
        <v>1.83407796251623</v>
      </c>
      <c r="J30" s="191">
        <v>1.8915096621487</v>
      </c>
      <c r="K30" s="191">
        <f t="shared" si="6"/>
        <v>0.96963711009161369</v>
      </c>
      <c r="L30" s="191">
        <v>2.3998226441924699</v>
      </c>
      <c r="M30" s="191">
        <v>2.0647408815438202</v>
      </c>
      <c r="N30" s="191">
        <f t="shared" si="7"/>
        <v>1.1622875614290675</v>
      </c>
      <c r="O30" s="191">
        <v>2.72462662991243</v>
      </c>
      <c r="P30" s="191">
        <v>2.1090312685808601</v>
      </c>
      <c r="Q30" s="191">
        <f t="shared" si="8"/>
        <v>1.2918853648603303</v>
      </c>
    </row>
    <row r="31" spans="1:17" x14ac:dyDescent="0.25">
      <c r="A31" s="188" t="s">
        <v>1653</v>
      </c>
      <c r="B31" s="195" t="s">
        <v>1652</v>
      </c>
      <c r="C31" s="235">
        <v>15.023772202810052</v>
      </c>
      <c r="D31" s="235">
        <v>14.704025599875424</v>
      </c>
      <c r="E31" s="190">
        <f t="shared" si="0"/>
        <v>1.0217455145710124</v>
      </c>
      <c r="F31" s="198">
        <v>14.497297478937854</v>
      </c>
      <c r="G31" s="198">
        <v>14.699288322738358</v>
      </c>
      <c r="H31" s="190">
        <f t="shared" si="5"/>
        <v>0.98625846099718695</v>
      </c>
      <c r="I31" s="191">
        <v>13.9774833406735</v>
      </c>
      <c r="J31" s="191">
        <v>14.329603157652</v>
      </c>
      <c r="K31" s="191">
        <f t="shared" si="6"/>
        <v>0.97542710617282735</v>
      </c>
      <c r="L31" s="191">
        <v>14.389265657108499</v>
      </c>
      <c r="M31" s="191">
        <v>13.503729566626699</v>
      </c>
      <c r="N31" s="191">
        <f t="shared" si="7"/>
        <v>1.0655771493432693</v>
      </c>
      <c r="O31" s="191">
        <v>14.023158225147901</v>
      </c>
      <c r="P31" s="191">
        <v>13.341226772782401</v>
      </c>
      <c r="Q31" s="191">
        <f t="shared" si="8"/>
        <v>1.0511145986781902</v>
      </c>
    </row>
    <row r="32" spans="1:17" x14ac:dyDescent="0.25">
      <c r="A32" s="188" t="s">
        <v>1651</v>
      </c>
      <c r="B32" s="195" t="s">
        <v>1650</v>
      </c>
      <c r="C32" s="235">
        <v>84.976227797189452</v>
      </c>
      <c r="D32" s="235">
        <v>85.340098827856153</v>
      </c>
      <c r="E32" s="190">
        <f t="shared" si="0"/>
        <v>0.99573622440488752</v>
      </c>
      <c r="F32" s="198">
        <v>85.502702521062744</v>
      </c>
      <c r="G32" s="198">
        <v>85.344049233170026</v>
      </c>
      <c r="H32" s="190">
        <f t="shared" si="5"/>
        <v>1.0018589847718529</v>
      </c>
      <c r="I32" s="191">
        <v>86.022516659326698</v>
      </c>
      <c r="J32" s="191">
        <v>85.904734459027097</v>
      </c>
      <c r="K32" s="191">
        <f t="shared" si="6"/>
        <v>1.0013710792663677</v>
      </c>
      <c r="L32" s="191">
        <v>85.610734342891504</v>
      </c>
      <c r="M32" s="191">
        <v>86.363774692213298</v>
      </c>
      <c r="N32" s="191">
        <f t="shared" si="7"/>
        <v>0.99128059939476354</v>
      </c>
      <c r="O32" s="191">
        <v>85.976841774852502</v>
      </c>
      <c r="P32" s="191">
        <v>86.683340363887197</v>
      </c>
      <c r="Q32" s="191">
        <f t="shared" si="8"/>
        <v>0.99184966123745477</v>
      </c>
    </row>
    <row r="33" spans="1:17" x14ac:dyDescent="0.25">
      <c r="A33" s="188" t="s">
        <v>1649</v>
      </c>
      <c r="B33" s="195" t="s">
        <v>1648</v>
      </c>
      <c r="C33" s="235">
        <v>2.7946855040631071</v>
      </c>
      <c r="D33" s="235">
        <v>2.4778927444310477</v>
      </c>
      <c r="E33" s="190">
        <f t="shared" si="0"/>
        <v>1.1278476481050428</v>
      </c>
      <c r="F33" s="198">
        <v>2.6605946511101624</v>
      </c>
      <c r="G33" s="198">
        <v>2.7200121592523283</v>
      </c>
      <c r="H33" s="190">
        <f t="shared" si="5"/>
        <v>0.97815542554100254</v>
      </c>
      <c r="I33" s="191">
        <v>2.3247653396678598</v>
      </c>
      <c r="J33" s="191">
        <v>2.5410149886983699</v>
      </c>
      <c r="K33" s="191">
        <f t="shared" si="6"/>
        <v>0.9148963504771439</v>
      </c>
      <c r="L33" s="191">
        <v>2.4793883356683701</v>
      </c>
      <c r="M33" s="191">
        <v>2.6149631987220801</v>
      </c>
      <c r="N33" s="191">
        <f t="shared" si="7"/>
        <v>0.94815419845297833</v>
      </c>
      <c r="O33" s="191">
        <v>2.7821725128373398</v>
      </c>
      <c r="P33" s="191">
        <v>2.9996129797862601</v>
      </c>
      <c r="Q33" s="191">
        <f t="shared" si="8"/>
        <v>0.92751049271549224</v>
      </c>
    </row>
    <row r="34" spans="1:17" x14ac:dyDescent="0.25">
      <c r="A34" s="188" t="s">
        <v>1647</v>
      </c>
      <c r="B34" s="195" t="s">
        <v>1646</v>
      </c>
      <c r="C34" s="235">
        <v>27.815601613457993</v>
      </c>
      <c r="D34" s="235">
        <v>27.795125642643487</v>
      </c>
      <c r="E34" s="190">
        <f t="shared" si="0"/>
        <v>1.0007366748788173</v>
      </c>
      <c r="F34" s="198">
        <v>27.078985872188479</v>
      </c>
      <c r="G34" s="198">
        <v>28.372468180341038</v>
      </c>
      <c r="H34" s="190">
        <f t="shared" si="5"/>
        <v>0.95441065261115354</v>
      </c>
      <c r="I34" s="191">
        <v>26.486586248716801</v>
      </c>
      <c r="J34" s="191">
        <v>27.979568874157899</v>
      </c>
      <c r="K34" s="191">
        <f t="shared" si="6"/>
        <v>0.94664025624712089</v>
      </c>
      <c r="L34" s="191">
        <v>28.623739918235302</v>
      </c>
      <c r="M34" s="191">
        <v>29.7775307883689</v>
      </c>
      <c r="N34" s="191">
        <f t="shared" si="7"/>
        <v>0.96125297029046253</v>
      </c>
      <c r="O34" s="191">
        <v>28.608142259814599</v>
      </c>
      <c r="P34" s="191">
        <v>29.670332129059101</v>
      </c>
      <c r="Q34" s="191">
        <f t="shared" si="8"/>
        <v>0.96420027033656985</v>
      </c>
    </row>
    <row r="35" spans="1:17" x14ac:dyDescent="0.25">
      <c r="A35" s="188" t="s">
        <v>1645</v>
      </c>
      <c r="B35" s="195" t="s">
        <v>1644</v>
      </c>
      <c r="C35" s="235">
        <v>69.188893589767716</v>
      </c>
      <c r="D35" s="235">
        <v>69.458222935711149</v>
      </c>
      <c r="E35" s="190">
        <f t="shared" si="0"/>
        <v>0.99612242676878271</v>
      </c>
      <c r="F35" s="198">
        <v>69.965476239403628</v>
      </c>
      <c r="G35" s="198">
        <v>68.67448578627301</v>
      </c>
      <c r="H35" s="190">
        <f t="shared" si="5"/>
        <v>1.0187986912220706</v>
      </c>
      <c r="I35" s="191">
        <v>70.949495215693204</v>
      </c>
      <c r="J35" s="191">
        <v>69.425289143746198</v>
      </c>
      <c r="K35" s="191">
        <f t="shared" si="6"/>
        <v>1.0219546233187609</v>
      </c>
      <c r="L35" s="191">
        <v>68.478015512622804</v>
      </c>
      <c r="M35" s="191">
        <v>67.227363326708897</v>
      </c>
      <c r="N35" s="191">
        <f t="shared" si="7"/>
        <v>1.0186033204937108</v>
      </c>
      <c r="O35" s="191">
        <v>68.406586784334294</v>
      </c>
      <c r="P35" s="191">
        <v>67.0628970023335</v>
      </c>
      <c r="Q35" s="191">
        <f t="shared" si="8"/>
        <v>1.0200362621071088</v>
      </c>
    </row>
    <row r="36" spans="1:17" x14ac:dyDescent="0.25">
      <c r="A36" s="188" t="s">
        <v>1643</v>
      </c>
      <c r="B36" s="195" t="s">
        <v>1642</v>
      </c>
      <c r="C36" s="235">
        <v>0.20081929271073934</v>
      </c>
      <c r="D36" s="235">
        <v>0.31288310494598232</v>
      </c>
      <c r="E36" s="190">
        <f t="shared" si="0"/>
        <v>0.64183488828970092</v>
      </c>
      <c r="F36" s="198">
        <v>0.29494323729836225</v>
      </c>
      <c r="G36" s="198">
        <v>0.27637143004090153</v>
      </c>
      <c r="H36" s="190">
        <f t="shared" si="5"/>
        <v>1.0671987233076594</v>
      </c>
      <c r="I36" s="191">
        <v>0.239153195922194</v>
      </c>
      <c r="J36" s="191">
        <v>0.28846461007674901</v>
      </c>
      <c r="K36" s="191">
        <f t="shared" si="6"/>
        <v>0.82905558452582728</v>
      </c>
      <c r="L36" s="191">
        <v>0.41885623347422102</v>
      </c>
      <c r="M36" s="191">
        <v>0.24764694503997101</v>
      </c>
      <c r="N36" s="191">
        <f t="shared" si="7"/>
        <v>1.6913442376873105</v>
      </c>
      <c r="O36" s="191">
        <v>0.20309844301379701</v>
      </c>
      <c r="P36" s="191">
        <v>0.291725025490426</v>
      </c>
      <c r="Q36" s="191">
        <f t="shared" si="8"/>
        <v>0.69619821841600082</v>
      </c>
    </row>
    <row r="37" spans="1:17" x14ac:dyDescent="0.25">
      <c r="A37" s="188" t="s">
        <v>1698</v>
      </c>
      <c r="B37" s="195" t="s">
        <v>1697</v>
      </c>
      <c r="C37" s="235"/>
      <c r="D37" s="235">
        <v>89.03993535222898</v>
      </c>
      <c r="E37" s="190"/>
      <c r="F37" s="198"/>
      <c r="G37" s="198">
        <v>89.448630777526304</v>
      </c>
      <c r="H37" s="190"/>
      <c r="I37" s="191" t="s">
        <v>87</v>
      </c>
      <c r="J37" s="191">
        <v>90.206693249781495</v>
      </c>
      <c r="K37" s="191"/>
      <c r="L37" s="191" t="s">
        <v>87</v>
      </c>
      <c r="M37" s="191">
        <v>89.075709651886996</v>
      </c>
      <c r="N37" s="191"/>
      <c r="O37" s="191" t="s">
        <v>87</v>
      </c>
      <c r="P37" s="191">
        <v>88.286922330643705</v>
      </c>
      <c r="Q37" s="191"/>
    </row>
    <row r="38" spans="1:17" x14ac:dyDescent="0.25">
      <c r="A38" s="188" t="s">
        <v>1696</v>
      </c>
      <c r="B38" s="195" t="s">
        <v>1695</v>
      </c>
      <c r="C38" s="235">
        <v>87.530069544218932</v>
      </c>
      <c r="D38" s="235">
        <v>87.314307781530715</v>
      </c>
      <c r="E38" s="190">
        <f t="shared" si="0"/>
        <v>1.0024710928617573</v>
      </c>
      <c r="F38" s="198">
        <v>87.969417016626679</v>
      </c>
      <c r="G38" s="198">
        <v>87.108792148664435</v>
      </c>
      <c r="H38" s="190">
        <f>F38/G38</f>
        <v>1.0098798852186293</v>
      </c>
      <c r="I38" s="191">
        <v>89.772020786209495</v>
      </c>
      <c r="J38" s="191">
        <v>87.229112210512497</v>
      </c>
      <c r="K38" s="191">
        <f>I38/J38</f>
        <v>1.0291520630126343</v>
      </c>
      <c r="L38" s="191">
        <v>88.132583913625396</v>
      </c>
      <c r="M38" s="191">
        <v>86.377540002748603</v>
      </c>
      <c r="N38" s="191">
        <f>L38/M38</f>
        <v>1.0203182900418435</v>
      </c>
      <c r="O38" s="191">
        <v>87.020743735055206</v>
      </c>
      <c r="P38" s="191">
        <v>85.630918533254302</v>
      </c>
      <c r="Q38" s="191">
        <f>O38/P38</f>
        <v>1.0162304133320861</v>
      </c>
    </row>
    <row r="39" spans="1:17" x14ac:dyDescent="0.25">
      <c r="A39" s="188" t="s">
        <v>1694</v>
      </c>
      <c r="B39" s="195" t="s">
        <v>1693</v>
      </c>
      <c r="C39" s="235"/>
      <c r="D39" s="235">
        <v>4.3551849908914138</v>
      </c>
      <c r="E39" s="190"/>
      <c r="F39" s="198"/>
      <c r="G39" s="198">
        <v>5.7289932303305457</v>
      </c>
      <c r="H39" s="190"/>
      <c r="I39" s="191" t="s">
        <v>87</v>
      </c>
      <c r="J39" s="191">
        <v>6.6574327386274597</v>
      </c>
      <c r="K39" s="191"/>
      <c r="L39" s="191" t="s">
        <v>87</v>
      </c>
      <c r="M39" s="191">
        <v>6.5545725913567896</v>
      </c>
      <c r="N39" s="191"/>
      <c r="O39" s="191" t="s">
        <v>87</v>
      </c>
      <c r="P39" s="191">
        <v>6.9706529372416197</v>
      </c>
      <c r="Q39" s="191"/>
    </row>
    <row r="40" spans="1:17" x14ac:dyDescent="0.25">
      <c r="A40" s="188" t="s">
        <v>1702</v>
      </c>
      <c r="B40" s="195" t="s">
        <v>1944</v>
      </c>
      <c r="C40" s="235">
        <v>45175.383763316313</v>
      </c>
      <c r="D40" s="235">
        <v>72205.713737999744</v>
      </c>
      <c r="E40" s="190">
        <f t="shared" si="0"/>
        <v>0.62564832372180867</v>
      </c>
      <c r="F40" s="198">
        <v>40206.400025169256</v>
      </c>
      <c r="G40" s="198">
        <v>65802.013585100052</v>
      </c>
      <c r="H40" s="190">
        <f>F40/G40</f>
        <v>0.61102081584739576</v>
      </c>
      <c r="I40" s="191">
        <v>40543.476742087099</v>
      </c>
      <c r="J40" s="191">
        <v>59423.445429256899</v>
      </c>
      <c r="K40" s="191">
        <f>I40/J40</f>
        <v>0.68228081440268828</v>
      </c>
      <c r="L40" s="191">
        <v>39993.784926148699</v>
      </c>
      <c r="M40" s="191">
        <v>60106.871353230003</v>
      </c>
      <c r="N40" s="191">
        <f>L40/M40</f>
        <v>0.66537791812715152</v>
      </c>
      <c r="O40" s="191">
        <v>42457.791148960903</v>
      </c>
      <c r="P40" s="191">
        <v>59164.884371968801</v>
      </c>
      <c r="Q40" s="191">
        <f>O40/P40</f>
        <v>0.71761808714151054</v>
      </c>
    </row>
    <row r="41" spans="1:17" x14ac:dyDescent="0.25">
      <c r="A41" s="188" t="s">
        <v>1692</v>
      </c>
      <c r="B41" s="195" t="s">
        <v>1945</v>
      </c>
      <c r="C41" s="235">
        <v>8679.4329703789081</v>
      </c>
      <c r="D41" s="235">
        <v>11143.511767054813</v>
      </c>
      <c r="E41" s="190">
        <f t="shared" si="0"/>
        <v>0.77887771393926097</v>
      </c>
      <c r="F41" s="198">
        <v>7789.7133390393155</v>
      </c>
      <c r="G41" s="198">
        <v>9746.0492845846911</v>
      </c>
      <c r="H41" s="190">
        <f>F41/G41</f>
        <v>0.79926882284089118</v>
      </c>
      <c r="I41" s="191">
        <v>7034.4685057161996</v>
      </c>
      <c r="J41" s="191">
        <v>8538.2424922056107</v>
      </c>
      <c r="K41" s="191">
        <f>I41/J41</f>
        <v>0.82387780765629737</v>
      </c>
      <c r="L41" s="191">
        <v>7582.96951231001</v>
      </c>
      <c r="M41" s="191">
        <v>8723.2685341436409</v>
      </c>
      <c r="N41" s="191">
        <f>L41/M41</f>
        <v>0.86928076129143561</v>
      </c>
      <c r="O41" s="191">
        <v>7435.1628141217097</v>
      </c>
      <c r="P41" s="191">
        <v>8533.2029854289394</v>
      </c>
      <c r="Q41" s="191">
        <f>O41/P41</f>
        <v>0.8713214518414466</v>
      </c>
    </row>
    <row r="42" spans="1:17" x14ac:dyDescent="0.25">
      <c r="A42" s="188" t="s">
        <v>1500</v>
      </c>
      <c r="B42" s="195" t="s">
        <v>1946</v>
      </c>
      <c r="C42" s="235">
        <v>5614.3719628481495</v>
      </c>
      <c r="D42" s="235">
        <v>7529.0170578488942</v>
      </c>
      <c r="E42" s="190">
        <f t="shared" si="0"/>
        <v>0.74569786729268273</v>
      </c>
      <c r="F42" s="198">
        <v>5189.6160578332447</v>
      </c>
      <c r="G42" s="198">
        <v>6685.8544818089358</v>
      </c>
      <c r="H42" s="190">
        <f>F42/G42</f>
        <v>0.77620834733291022</v>
      </c>
      <c r="I42" s="191">
        <v>4885.3762993357304</v>
      </c>
      <c r="J42" s="191">
        <v>6325.6136574287002</v>
      </c>
      <c r="K42" s="191">
        <f>I42/J42</f>
        <v>0.7723165788979891</v>
      </c>
      <c r="L42" s="191">
        <v>4581.3342470579901</v>
      </c>
      <c r="M42" s="191">
        <v>5742.2533604497103</v>
      </c>
      <c r="N42" s="191">
        <f>L42/M42</f>
        <v>0.79782865009272219</v>
      </c>
      <c r="O42" s="191">
        <v>4407.80544688604</v>
      </c>
      <c r="P42" s="191">
        <v>5610.8173856835701</v>
      </c>
      <c r="Q42" s="191">
        <f>O42/P42</f>
        <v>0.78559060897845168</v>
      </c>
    </row>
    <row r="43" spans="1:17" x14ac:dyDescent="0.25">
      <c r="A43" s="188" t="s">
        <v>1145</v>
      </c>
      <c r="B43" s="195" t="s">
        <v>1947</v>
      </c>
      <c r="C43" s="235">
        <v>711.99789953569416</v>
      </c>
      <c r="D43" s="235"/>
      <c r="E43" s="190"/>
      <c r="F43" s="198">
        <v>672.06139425061929</v>
      </c>
      <c r="G43" s="198"/>
      <c r="H43" s="190"/>
      <c r="I43" s="191">
        <v>639.71308157881401</v>
      </c>
      <c r="J43" s="191" t="s">
        <v>87</v>
      </c>
      <c r="K43" s="191"/>
      <c r="L43" s="191">
        <v>583.11352580714004</v>
      </c>
      <c r="M43" s="191" t="s">
        <v>87</v>
      </c>
      <c r="N43" s="191"/>
      <c r="O43" s="191">
        <v>569.33771107213897</v>
      </c>
      <c r="P43" s="191" t="s">
        <v>87</v>
      </c>
      <c r="Q43" s="191"/>
    </row>
    <row r="44" spans="1:17" x14ac:dyDescent="0.25">
      <c r="A44" s="188" t="s">
        <v>590</v>
      </c>
      <c r="B44" s="195" t="s">
        <v>589</v>
      </c>
      <c r="C44" s="235">
        <v>214.98256729121971</v>
      </c>
      <c r="D44" s="235"/>
      <c r="E44" s="190"/>
      <c r="F44" s="198">
        <v>210.16622699855392</v>
      </c>
      <c r="G44" s="198"/>
      <c r="H44" s="190"/>
      <c r="I44" s="191">
        <v>211.814994326391</v>
      </c>
      <c r="J44" s="191" t="s">
        <v>87</v>
      </c>
      <c r="K44" s="191"/>
      <c r="L44" s="191">
        <v>183.53232259616499</v>
      </c>
      <c r="M44" s="191" t="s">
        <v>87</v>
      </c>
      <c r="N44" s="191"/>
      <c r="O44" s="191">
        <v>177.63215619598799</v>
      </c>
      <c r="P44" s="191" t="s">
        <v>87</v>
      </c>
      <c r="Q44" s="191"/>
    </row>
    <row r="45" spans="1:17" x14ac:dyDescent="0.25">
      <c r="A45" s="188" t="s">
        <v>473</v>
      </c>
      <c r="B45" s="195" t="s">
        <v>472</v>
      </c>
      <c r="C45" s="235">
        <v>18.089642491427721</v>
      </c>
      <c r="D45" s="235"/>
      <c r="E45" s="190"/>
      <c r="F45" s="198">
        <v>14.183753056274766</v>
      </c>
      <c r="G45" s="198"/>
      <c r="H45" s="190"/>
      <c r="I45" s="191">
        <v>16.507913357650001</v>
      </c>
      <c r="J45" s="191" t="s">
        <v>87</v>
      </c>
      <c r="K45" s="191"/>
      <c r="L45" s="191">
        <v>11.989241550687799</v>
      </c>
      <c r="M45" s="191" t="s">
        <v>87</v>
      </c>
      <c r="N45" s="191"/>
      <c r="O45" s="191">
        <v>11.1264148855964</v>
      </c>
      <c r="P45" s="191" t="s">
        <v>87</v>
      </c>
      <c r="Q45" s="191"/>
    </row>
    <row r="46" spans="1:17" x14ac:dyDescent="0.25">
      <c r="A46" s="188" t="s">
        <v>471</v>
      </c>
      <c r="B46" s="195" t="s">
        <v>470</v>
      </c>
      <c r="C46" s="235">
        <v>16.088018453551488</v>
      </c>
      <c r="D46" s="235"/>
      <c r="E46" s="190"/>
      <c r="F46" s="198">
        <v>18.014482551196213</v>
      </c>
      <c r="G46" s="198"/>
      <c r="H46" s="190"/>
      <c r="I46" s="191">
        <v>20.631846462254</v>
      </c>
      <c r="J46" s="191" t="s">
        <v>87</v>
      </c>
      <c r="K46" s="191"/>
      <c r="L46" s="191">
        <v>13.7809726108452</v>
      </c>
      <c r="M46" s="191" t="s">
        <v>87</v>
      </c>
      <c r="N46" s="191"/>
      <c r="O46" s="191">
        <v>14.379431192878</v>
      </c>
      <c r="P46" s="191" t="s">
        <v>87</v>
      </c>
      <c r="Q46" s="191"/>
    </row>
    <row r="47" spans="1:17" x14ac:dyDescent="0.25">
      <c r="A47" s="188" t="s">
        <v>469</v>
      </c>
      <c r="B47" s="195" t="s">
        <v>468</v>
      </c>
      <c r="C47" s="235">
        <v>85.229738211099004</v>
      </c>
      <c r="D47" s="235"/>
      <c r="E47" s="190"/>
      <c r="F47" s="198">
        <v>86.673201412396295</v>
      </c>
      <c r="G47" s="198"/>
      <c r="H47" s="190"/>
      <c r="I47" s="191">
        <v>81.892802510140399</v>
      </c>
      <c r="J47" s="191" t="s">
        <v>87</v>
      </c>
      <c r="K47" s="191"/>
      <c r="L47" s="191">
        <v>84.086410378460897</v>
      </c>
      <c r="M47" s="191" t="s">
        <v>87</v>
      </c>
      <c r="N47" s="191"/>
      <c r="O47" s="191">
        <v>81.839101251071796</v>
      </c>
      <c r="P47" s="191" t="s">
        <v>87</v>
      </c>
      <c r="Q47" s="191"/>
    </row>
    <row r="48" spans="1:17" x14ac:dyDescent="0.25">
      <c r="A48" s="188" t="s">
        <v>467</v>
      </c>
      <c r="B48" s="195" t="s">
        <v>466</v>
      </c>
      <c r="C48" s="235">
        <v>39.631524013475868</v>
      </c>
      <c r="D48" s="235"/>
      <c r="E48" s="190"/>
      <c r="F48" s="198">
        <v>40.493193433119558</v>
      </c>
      <c r="G48" s="198"/>
      <c r="H48" s="190"/>
      <c r="I48" s="191">
        <v>39.047311819706401</v>
      </c>
      <c r="J48" s="191" t="s">
        <v>87</v>
      </c>
      <c r="K48" s="191"/>
      <c r="L48" s="191">
        <v>29.3052429556347</v>
      </c>
      <c r="M48" s="191" t="s">
        <v>87</v>
      </c>
      <c r="N48" s="191"/>
      <c r="O48" s="191">
        <v>30.3081875051605</v>
      </c>
      <c r="P48" s="191" t="s">
        <v>87</v>
      </c>
      <c r="Q48" s="191"/>
    </row>
    <row r="49" spans="1:17" x14ac:dyDescent="0.25">
      <c r="A49" s="188" t="s">
        <v>465</v>
      </c>
      <c r="B49" s="195" t="s">
        <v>464</v>
      </c>
      <c r="C49" s="235">
        <v>55.943644121665628</v>
      </c>
      <c r="D49" s="235"/>
      <c r="E49" s="190"/>
      <c r="F49" s="198">
        <v>50.801596545567094</v>
      </c>
      <c r="G49" s="198"/>
      <c r="H49" s="190"/>
      <c r="I49" s="191">
        <v>53.735120176639803</v>
      </c>
      <c r="J49" s="191" t="s">
        <v>87</v>
      </c>
      <c r="K49" s="191"/>
      <c r="L49" s="191">
        <v>44.370455100536503</v>
      </c>
      <c r="M49" s="191" t="s">
        <v>87</v>
      </c>
      <c r="N49" s="191"/>
      <c r="O49" s="191">
        <v>39.979021361281099</v>
      </c>
      <c r="P49" s="191" t="s">
        <v>87</v>
      </c>
      <c r="Q49" s="191"/>
    </row>
    <row r="50" spans="1:17" x14ac:dyDescent="0.25">
      <c r="A50" s="188" t="s">
        <v>588</v>
      </c>
      <c r="B50" s="195" t="s">
        <v>587</v>
      </c>
      <c r="C50" s="235">
        <v>497.01533224447451</v>
      </c>
      <c r="D50" s="235"/>
      <c r="E50" s="190"/>
      <c r="F50" s="198">
        <v>461.89516725206539</v>
      </c>
      <c r="G50" s="198"/>
      <c r="H50" s="190"/>
      <c r="I50" s="191">
        <v>427.89808725242301</v>
      </c>
      <c r="J50" s="191" t="s">
        <v>87</v>
      </c>
      <c r="K50" s="191"/>
      <c r="L50" s="191">
        <v>399.58120321097499</v>
      </c>
      <c r="M50" s="191" t="s">
        <v>87</v>
      </c>
      <c r="N50" s="191"/>
      <c r="O50" s="191">
        <v>391.70555487615201</v>
      </c>
      <c r="P50" s="191" t="s">
        <v>87</v>
      </c>
      <c r="Q50" s="191"/>
    </row>
    <row r="51" spans="1:17" x14ac:dyDescent="0.25">
      <c r="A51" s="188" t="s">
        <v>463</v>
      </c>
      <c r="B51" s="195" t="s">
        <v>462</v>
      </c>
      <c r="C51" s="235">
        <v>133.17404641622284</v>
      </c>
      <c r="D51" s="235"/>
      <c r="E51" s="190"/>
      <c r="F51" s="198">
        <v>129.17804345427629</v>
      </c>
      <c r="G51" s="198"/>
      <c r="H51" s="190"/>
      <c r="I51" s="191">
        <v>122.865898546656</v>
      </c>
      <c r="J51" s="191" t="s">
        <v>87</v>
      </c>
      <c r="K51" s="191"/>
      <c r="L51" s="191">
        <v>111.57632901301599</v>
      </c>
      <c r="M51" s="191" t="s">
        <v>87</v>
      </c>
      <c r="N51" s="191"/>
      <c r="O51" s="191">
        <v>109.35161196455201</v>
      </c>
      <c r="P51" s="191" t="s">
        <v>87</v>
      </c>
      <c r="Q51" s="191"/>
    </row>
    <row r="52" spans="1:17" x14ac:dyDescent="0.25">
      <c r="A52" s="188" t="s">
        <v>223</v>
      </c>
      <c r="B52" s="195" t="s">
        <v>222</v>
      </c>
      <c r="C52" s="235">
        <v>56.676787595229086</v>
      </c>
      <c r="D52" s="235"/>
      <c r="E52" s="190"/>
      <c r="F52" s="198">
        <v>55.822968741119332</v>
      </c>
      <c r="G52" s="198"/>
      <c r="H52" s="190"/>
      <c r="I52" s="191">
        <v>54.297788795196901</v>
      </c>
      <c r="J52" s="191" t="s">
        <v>87</v>
      </c>
      <c r="K52" s="191"/>
      <c r="L52" s="191">
        <v>47.231743894781303</v>
      </c>
      <c r="M52" s="191" t="s">
        <v>87</v>
      </c>
      <c r="N52" s="191"/>
      <c r="O52" s="191">
        <v>48.343181124223598</v>
      </c>
      <c r="P52" s="191" t="s">
        <v>87</v>
      </c>
      <c r="Q52" s="191"/>
    </row>
    <row r="53" spans="1:17" x14ac:dyDescent="0.25">
      <c r="A53" s="188" t="s">
        <v>221</v>
      </c>
      <c r="B53" s="195" t="s">
        <v>220</v>
      </c>
      <c r="C53" s="235">
        <v>76.497258820993764</v>
      </c>
      <c r="D53" s="235"/>
      <c r="E53" s="190"/>
      <c r="F53" s="198">
        <v>73.355074713156966</v>
      </c>
      <c r="G53" s="198"/>
      <c r="H53" s="190"/>
      <c r="I53" s="191">
        <v>68.568109751459403</v>
      </c>
      <c r="J53" s="191" t="s">
        <v>87</v>
      </c>
      <c r="K53" s="191"/>
      <c r="L53" s="191">
        <v>64.344585118234903</v>
      </c>
      <c r="M53" s="191" t="s">
        <v>87</v>
      </c>
      <c r="N53" s="191"/>
      <c r="O53" s="191">
        <v>61.0084308403287</v>
      </c>
      <c r="P53" s="191" t="s">
        <v>87</v>
      </c>
      <c r="Q53" s="191"/>
    </row>
    <row r="54" spans="1:17" x14ac:dyDescent="0.25">
      <c r="A54" s="188" t="s">
        <v>461</v>
      </c>
      <c r="B54" s="195" t="s">
        <v>1948</v>
      </c>
      <c r="C54" s="235">
        <v>126.24868912659591</v>
      </c>
      <c r="D54" s="235"/>
      <c r="E54" s="190"/>
      <c r="F54" s="198">
        <v>114.37748425350603</v>
      </c>
      <c r="G54" s="198"/>
      <c r="H54" s="190"/>
      <c r="I54" s="191">
        <v>106.57182877301</v>
      </c>
      <c r="J54" s="191" t="s">
        <v>87</v>
      </c>
      <c r="K54" s="191"/>
      <c r="L54" s="191">
        <v>99.073758537656801</v>
      </c>
      <c r="M54" s="191" t="s">
        <v>87</v>
      </c>
      <c r="N54" s="191"/>
      <c r="O54" s="191">
        <v>100.58771995753401</v>
      </c>
      <c r="P54" s="191" t="s">
        <v>87</v>
      </c>
      <c r="Q54" s="191"/>
    </row>
    <row r="55" spans="1:17" x14ac:dyDescent="0.25">
      <c r="A55" s="188" t="s">
        <v>219</v>
      </c>
      <c r="B55" s="195" t="s">
        <v>218</v>
      </c>
      <c r="C55" s="235">
        <v>72.495595469825702</v>
      </c>
      <c r="D55" s="235"/>
      <c r="E55" s="190"/>
      <c r="F55" s="198">
        <v>64.774680672774764</v>
      </c>
      <c r="G55" s="198"/>
      <c r="H55" s="190"/>
      <c r="I55" s="191">
        <v>57.515322268255296</v>
      </c>
      <c r="J55" s="191" t="s">
        <v>87</v>
      </c>
      <c r="K55" s="191"/>
      <c r="L55" s="191">
        <v>55.724329524575097</v>
      </c>
      <c r="M55" s="191" t="s">
        <v>87</v>
      </c>
      <c r="N55" s="191"/>
      <c r="O55" s="191">
        <v>56.827463177535201</v>
      </c>
      <c r="P55" s="191" t="s">
        <v>87</v>
      </c>
      <c r="Q55" s="191"/>
    </row>
    <row r="56" spans="1:17" x14ac:dyDescent="0.25">
      <c r="A56" s="188" t="s">
        <v>217</v>
      </c>
      <c r="B56" s="195" t="s">
        <v>216</v>
      </c>
      <c r="C56" s="235">
        <v>53.753093656770197</v>
      </c>
      <c r="D56" s="235"/>
      <c r="E56" s="190"/>
      <c r="F56" s="198">
        <v>49.602803580731269</v>
      </c>
      <c r="G56" s="198"/>
      <c r="H56" s="190"/>
      <c r="I56" s="191">
        <v>49.056506504754999</v>
      </c>
      <c r="J56" s="191" t="s">
        <v>87</v>
      </c>
      <c r="K56" s="191"/>
      <c r="L56" s="191">
        <v>43.349429013081703</v>
      </c>
      <c r="M56" s="191" t="s">
        <v>87</v>
      </c>
      <c r="N56" s="191"/>
      <c r="O56" s="191">
        <v>43.760256779998599</v>
      </c>
      <c r="P56" s="191" t="s">
        <v>87</v>
      </c>
      <c r="Q56" s="191"/>
    </row>
    <row r="57" spans="1:17" x14ac:dyDescent="0.25">
      <c r="A57" s="188" t="s">
        <v>460</v>
      </c>
      <c r="B57" s="195" t="s">
        <v>459</v>
      </c>
      <c r="C57" s="235">
        <v>39.303923528309639</v>
      </c>
      <c r="D57" s="235"/>
      <c r="E57" s="190"/>
      <c r="F57" s="198">
        <v>35.545660878276067</v>
      </c>
      <c r="G57" s="198"/>
      <c r="H57" s="190"/>
      <c r="I57" s="191">
        <v>33.288027863532797</v>
      </c>
      <c r="J57" s="191" t="s">
        <v>87</v>
      </c>
      <c r="K57" s="191"/>
      <c r="L57" s="191">
        <v>30.188322608570299</v>
      </c>
      <c r="M57" s="191" t="s">
        <v>87</v>
      </c>
      <c r="N57" s="191"/>
      <c r="O57" s="191">
        <v>27.842643427359</v>
      </c>
      <c r="P57" s="191" t="s">
        <v>87</v>
      </c>
      <c r="Q57" s="191"/>
    </row>
    <row r="58" spans="1:17" x14ac:dyDescent="0.25">
      <c r="A58" s="188" t="s">
        <v>458</v>
      </c>
      <c r="B58" s="195" t="s">
        <v>1949</v>
      </c>
      <c r="C58" s="235">
        <v>198.28867317334615</v>
      </c>
      <c r="D58" s="235"/>
      <c r="E58" s="190"/>
      <c r="F58" s="198">
        <v>182.79397866600692</v>
      </c>
      <c r="G58" s="198"/>
      <c r="H58" s="190"/>
      <c r="I58" s="191">
        <v>165.17233206922401</v>
      </c>
      <c r="J58" s="191" t="s">
        <v>87</v>
      </c>
      <c r="K58" s="191"/>
      <c r="L58" s="191">
        <v>158.74279305173101</v>
      </c>
      <c r="M58" s="191" t="s">
        <v>87</v>
      </c>
      <c r="N58" s="191"/>
      <c r="O58" s="191">
        <v>153.92357952670699</v>
      </c>
      <c r="P58" s="191" t="s">
        <v>87</v>
      </c>
      <c r="Q58" s="191"/>
    </row>
    <row r="59" spans="1:17" x14ac:dyDescent="0.25">
      <c r="A59" s="188" t="s">
        <v>215</v>
      </c>
      <c r="B59" s="195" t="s">
        <v>214</v>
      </c>
      <c r="C59" s="235">
        <v>76.515838643480947</v>
      </c>
      <c r="D59" s="235"/>
      <c r="E59" s="190"/>
      <c r="F59" s="198">
        <v>68.56013115629662</v>
      </c>
      <c r="G59" s="198"/>
      <c r="H59" s="190"/>
      <c r="I59" s="191">
        <v>63.1702390783908</v>
      </c>
      <c r="J59" s="191" t="s">
        <v>87</v>
      </c>
      <c r="K59" s="191"/>
      <c r="L59" s="191">
        <v>61.9730520748017</v>
      </c>
      <c r="M59" s="191" t="s">
        <v>87</v>
      </c>
      <c r="N59" s="191"/>
      <c r="O59" s="191">
        <v>56.701123546043398</v>
      </c>
      <c r="P59" s="191" t="s">
        <v>87</v>
      </c>
      <c r="Q59" s="191"/>
    </row>
    <row r="60" spans="1:17" x14ac:dyDescent="0.25">
      <c r="A60" s="188" t="s">
        <v>213</v>
      </c>
      <c r="B60" s="195" t="s">
        <v>212</v>
      </c>
      <c r="C60" s="235">
        <v>53.034489171074611</v>
      </c>
      <c r="D60" s="235"/>
      <c r="E60" s="190"/>
      <c r="F60" s="198">
        <v>54.900427647710536</v>
      </c>
      <c r="G60" s="198"/>
      <c r="H60" s="190"/>
      <c r="I60" s="191">
        <v>45.334099446915801</v>
      </c>
      <c r="J60" s="191" t="s">
        <v>87</v>
      </c>
      <c r="K60" s="191"/>
      <c r="L60" s="191">
        <v>45.508665815487198</v>
      </c>
      <c r="M60" s="191" t="s">
        <v>87</v>
      </c>
      <c r="N60" s="191"/>
      <c r="O60" s="191">
        <v>45.469223923136802</v>
      </c>
      <c r="P60" s="191" t="s">
        <v>87</v>
      </c>
      <c r="Q60" s="191"/>
    </row>
    <row r="61" spans="1:17" x14ac:dyDescent="0.25">
      <c r="A61" s="188" t="s">
        <v>211</v>
      </c>
      <c r="B61" s="195" t="s">
        <v>210</v>
      </c>
      <c r="C61" s="235">
        <v>9.637904982166356</v>
      </c>
      <c r="D61" s="235"/>
      <c r="E61" s="190"/>
      <c r="F61" s="198">
        <v>8.9238547919552271</v>
      </c>
      <c r="G61" s="198"/>
      <c r="H61" s="190"/>
      <c r="I61" s="191">
        <v>8.4709763646926302</v>
      </c>
      <c r="J61" s="191" t="s">
        <v>87</v>
      </c>
      <c r="K61" s="191"/>
      <c r="L61" s="191">
        <v>5.6050939299155198</v>
      </c>
      <c r="M61" s="191" t="s">
        <v>87</v>
      </c>
      <c r="N61" s="191"/>
      <c r="O61" s="191">
        <v>6.6425441224682702</v>
      </c>
      <c r="P61" s="191" t="s">
        <v>87</v>
      </c>
      <c r="Q61" s="191"/>
    </row>
    <row r="62" spans="1:17" x14ac:dyDescent="0.25">
      <c r="A62" s="188" t="s">
        <v>209</v>
      </c>
      <c r="B62" s="195" t="s">
        <v>208</v>
      </c>
      <c r="C62" s="235">
        <v>38.533612324426336</v>
      </c>
      <c r="D62" s="235"/>
      <c r="E62" s="190"/>
      <c r="F62" s="198">
        <v>32.068787996401767</v>
      </c>
      <c r="G62" s="198"/>
      <c r="H62" s="190"/>
      <c r="I62" s="191">
        <v>27.8621799531333</v>
      </c>
      <c r="J62" s="191" t="s">
        <v>87</v>
      </c>
      <c r="K62" s="191"/>
      <c r="L62" s="191">
        <v>27.308796590069001</v>
      </c>
      <c r="M62" s="191" t="s">
        <v>87</v>
      </c>
      <c r="N62" s="191"/>
      <c r="O62" s="191">
        <v>28.065432945936902</v>
      </c>
      <c r="P62" s="191" t="s">
        <v>87</v>
      </c>
      <c r="Q62" s="191"/>
    </row>
    <row r="63" spans="1:17" x14ac:dyDescent="0.25">
      <c r="A63" s="188" t="s">
        <v>207</v>
      </c>
      <c r="B63" s="195" t="s">
        <v>206</v>
      </c>
      <c r="C63" s="235">
        <v>20.566828052197906</v>
      </c>
      <c r="D63" s="235"/>
      <c r="E63" s="190"/>
      <c r="F63" s="198">
        <v>18.340777073642773</v>
      </c>
      <c r="G63" s="198"/>
      <c r="H63" s="190"/>
      <c r="I63" s="191">
        <v>20.334837226091199</v>
      </c>
      <c r="J63" s="191" t="s">
        <v>87</v>
      </c>
      <c r="K63" s="191"/>
      <c r="L63" s="191">
        <v>18.347184641458</v>
      </c>
      <c r="M63" s="191" t="s">
        <v>87</v>
      </c>
      <c r="N63" s="191"/>
      <c r="O63" s="191">
        <v>17.045254989121201</v>
      </c>
      <c r="P63" s="191" t="s">
        <v>87</v>
      </c>
      <c r="Q63" s="191"/>
    </row>
    <row r="64" spans="1:17" x14ac:dyDescent="0.25">
      <c r="A64" s="188" t="s">
        <v>1132</v>
      </c>
      <c r="B64" s="195" t="s">
        <v>1131</v>
      </c>
      <c r="C64" s="235">
        <v>1215.5859632516649</v>
      </c>
      <c r="D64" s="235"/>
      <c r="E64" s="190"/>
      <c r="F64" s="198">
        <v>1115.1176244275593</v>
      </c>
      <c r="G64" s="198"/>
      <c r="H64" s="190"/>
      <c r="I64" s="191">
        <v>1069.6865007106101</v>
      </c>
      <c r="J64" s="191" t="s">
        <v>87</v>
      </c>
      <c r="K64" s="191"/>
      <c r="L64" s="191">
        <v>980.489740314291</v>
      </c>
      <c r="M64" s="191" t="s">
        <v>87</v>
      </c>
      <c r="N64" s="191"/>
      <c r="O64" s="191">
        <v>960.79619554973999</v>
      </c>
      <c r="P64" s="191" t="s">
        <v>87</v>
      </c>
      <c r="Q64" s="191"/>
    </row>
    <row r="65" spans="1:17" x14ac:dyDescent="0.25">
      <c r="A65" s="188" t="s">
        <v>586</v>
      </c>
      <c r="B65" s="195" t="s">
        <v>585</v>
      </c>
      <c r="C65" s="235">
        <v>317.4631296053044</v>
      </c>
      <c r="D65" s="235"/>
      <c r="E65" s="190"/>
      <c r="F65" s="198">
        <v>292.68716200605263</v>
      </c>
      <c r="G65" s="198"/>
      <c r="H65" s="190"/>
      <c r="I65" s="191">
        <v>295.962146882512</v>
      </c>
      <c r="J65" s="191" t="s">
        <v>87</v>
      </c>
      <c r="K65" s="191"/>
      <c r="L65" s="191">
        <v>270.33411942943098</v>
      </c>
      <c r="M65" s="191" t="s">
        <v>87</v>
      </c>
      <c r="N65" s="191"/>
      <c r="O65" s="191">
        <v>253.473988906736</v>
      </c>
      <c r="P65" s="191" t="s">
        <v>87</v>
      </c>
      <c r="Q65" s="191"/>
    </row>
    <row r="66" spans="1:17" x14ac:dyDescent="0.25">
      <c r="A66" s="188" t="s">
        <v>457</v>
      </c>
      <c r="B66" s="195" t="s">
        <v>456</v>
      </c>
      <c r="C66" s="235">
        <v>110.42723519821442</v>
      </c>
      <c r="D66" s="235"/>
      <c r="E66" s="190"/>
      <c r="F66" s="198">
        <v>103.15056258651673</v>
      </c>
      <c r="G66" s="198"/>
      <c r="H66" s="190"/>
      <c r="I66" s="191">
        <v>108.240773681329</v>
      </c>
      <c r="J66" s="191" t="s">
        <v>87</v>
      </c>
      <c r="K66" s="191"/>
      <c r="L66" s="191">
        <v>102.951368356489</v>
      </c>
      <c r="M66" s="191" t="s">
        <v>87</v>
      </c>
      <c r="N66" s="191"/>
      <c r="O66" s="191">
        <v>98.440191343451801</v>
      </c>
      <c r="P66" s="191" t="s">
        <v>87</v>
      </c>
      <c r="Q66" s="191"/>
    </row>
    <row r="67" spans="1:17" x14ac:dyDescent="0.25">
      <c r="A67" s="188" t="s">
        <v>455</v>
      </c>
      <c r="B67" s="195" t="s">
        <v>454</v>
      </c>
      <c r="C67" s="235">
        <v>55.019777851777341</v>
      </c>
      <c r="D67" s="235"/>
      <c r="E67" s="190"/>
      <c r="F67" s="198">
        <v>38.437827928092219</v>
      </c>
      <c r="G67" s="198"/>
      <c r="H67" s="190"/>
      <c r="I67" s="191">
        <v>44.634661232329101</v>
      </c>
      <c r="J67" s="191" t="s">
        <v>87</v>
      </c>
      <c r="K67" s="191"/>
      <c r="L67" s="191">
        <v>40.640843826432402</v>
      </c>
      <c r="M67" s="191" t="s">
        <v>87</v>
      </c>
      <c r="N67" s="191"/>
      <c r="O67" s="191">
        <v>38.921537191280201</v>
      </c>
      <c r="P67" s="191" t="s">
        <v>87</v>
      </c>
      <c r="Q67" s="191"/>
    </row>
    <row r="68" spans="1:17" x14ac:dyDescent="0.25">
      <c r="A68" s="188" t="s">
        <v>205</v>
      </c>
      <c r="B68" s="195" t="s">
        <v>204</v>
      </c>
      <c r="C68" s="235">
        <v>18.798980076714795</v>
      </c>
      <c r="D68" s="235"/>
      <c r="E68" s="190"/>
      <c r="F68" s="198">
        <v>13.357658416176568</v>
      </c>
      <c r="G68" s="198"/>
      <c r="H68" s="190"/>
      <c r="I68" s="191">
        <v>14.6106258824808</v>
      </c>
      <c r="J68" s="191" t="s">
        <v>87</v>
      </c>
      <c r="K68" s="191"/>
      <c r="L68" s="191">
        <v>11.2045256227753</v>
      </c>
      <c r="M68" s="191" t="s">
        <v>87</v>
      </c>
      <c r="N68" s="191"/>
      <c r="O68" s="191">
        <v>13.731903991660401</v>
      </c>
      <c r="P68" s="191" t="s">
        <v>87</v>
      </c>
      <c r="Q68" s="191"/>
    </row>
    <row r="69" spans="1:17" x14ac:dyDescent="0.25">
      <c r="A69" s="188" t="s">
        <v>203</v>
      </c>
      <c r="B69" s="195" t="s">
        <v>202</v>
      </c>
      <c r="C69" s="235">
        <v>7.0870881382579345</v>
      </c>
      <c r="D69" s="235"/>
      <c r="E69" s="190"/>
      <c r="F69" s="198">
        <v>4.3654166321384364</v>
      </c>
      <c r="G69" s="198"/>
      <c r="H69" s="190"/>
      <c r="I69" s="191">
        <v>4.6656711679585898</v>
      </c>
      <c r="J69" s="191" t="s">
        <v>87</v>
      </c>
      <c r="K69" s="191"/>
      <c r="L69" s="191">
        <v>8.0915768898989704</v>
      </c>
      <c r="M69" s="191" t="s">
        <v>87</v>
      </c>
      <c r="N69" s="191"/>
      <c r="O69" s="191">
        <v>6.4585832689123404</v>
      </c>
      <c r="P69" s="191" t="s">
        <v>87</v>
      </c>
      <c r="Q69" s="191"/>
    </row>
    <row r="70" spans="1:17" x14ac:dyDescent="0.25">
      <c r="A70" s="188" t="s">
        <v>201</v>
      </c>
      <c r="B70" s="195" t="s">
        <v>200</v>
      </c>
      <c r="C70" s="235">
        <v>29.13370963680461</v>
      </c>
      <c r="D70" s="235"/>
      <c r="E70" s="190"/>
      <c r="F70" s="198">
        <v>20.714752879777215</v>
      </c>
      <c r="G70" s="198"/>
      <c r="H70" s="190"/>
      <c r="I70" s="191">
        <v>25.358364181889701</v>
      </c>
      <c r="J70" s="191" t="s">
        <v>87</v>
      </c>
      <c r="K70" s="191"/>
      <c r="L70" s="191">
        <v>21.344741313758099</v>
      </c>
      <c r="M70" s="191" t="s">
        <v>87</v>
      </c>
      <c r="N70" s="191"/>
      <c r="O70" s="191">
        <v>18.7310499307074</v>
      </c>
      <c r="P70" s="191" t="s">
        <v>87</v>
      </c>
      <c r="Q70" s="191"/>
    </row>
    <row r="71" spans="1:17" x14ac:dyDescent="0.25">
      <c r="A71" s="188" t="s">
        <v>453</v>
      </c>
      <c r="B71" s="195" t="s">
        <v>452</v>
      </c>
      <c r="C71" s="235">
        <v>116.97234759810135</v>
      </c>
      <c r="D71" s="235"/>
      <c r="E71" s="190"/>
      <c r="F71" s="198">
        <v>121.44988682260487</v>
      </c>
      <c r="G71" s="198"/>
      <c r="H71" s="190"/>
      <c r="I71" s="191">
        <v>114.507457469648</v>
      </c>
      <c r="J71" s="191" t="s">
        <v>87</v>
      </c>
      <c r="K71" s="191"/>
      <c r="L71" s="191">
        <v>103.09234764342</v>
      </c>
      <c r="M71" s="191" t="s">
        <v>87</v>
      </c>
      <c r="N71" s="191"/>
      <c r="O71" s="191">
        <v>94.552302286286306</v>
      </c>
      <c r="P71" s="191" t="s">
        <v>87</v>
      </c>
      <c r="Q71" s="191"/>
    </row>
    <row r="72" spans="1:17" x14ac:dyDescent="0.25">
      <c r="A72" s="188" t="s">
        <v>199</v>
      </c>
      <c r="B72" s="195" t="s">
        <v>198</v>
      </c>
      <c r="C72" s="235">
        <v>23.939523522016604</v>
      </c>
      <c r="D72" s="235"/>
      <c r="E72" s="190"/>
      <c r="F72" s="198">
        <v>22.218113030964744</v>
      </c>
      <c r="G72" s="198"/>
      <c r="H72" s="190"/>
      <c r="I72" s="191">
        <v>21.9459794094366</v>
      </c>
      <c r="J72" s="191" t="s">
        <v>87</v>
      </c>
      <c r="K72" s="191"/>
      <c r="L72" s="191">
        <v>21.520072353038501</v>
      </c>
      <c r="M72" s="191" t="s">
        <v>87</v>
      </c>
      <c r="N72" s="191"/>
      <c r="O72" s="191">
        <v>17.999685563592099</v>
      </c>
      <c r="P72" s="191" t="s">
        <v>87</v>
      </c>
      <c r="Q72" s="191"/>
    </row>
    <row r="73" spans="1:17" x14ac:dyDescent="0.25">
      <c r="A73" s="188" t="s">
        <v>197</v>
      </c>
      <c r="B73" s="195" t="s">
        <v>196</v>
      </c>
      <c r="C73" s="235">
        <v>35.110299748514223</v>
      </c>
      <c r="D73" s="235"/>
      <c r="E73" s="190"/>
      <c r="F73" s="198">
        <v>34.586254994100003</v>
      </c>
      <c r="G73" s="198"/>
      <c r="H73" s="190"/>
      <c r="I73" s="191">
        <v>30.7483474268181</v>
      </c>
      <c r="J73" s="191" t="s">
        <v>87</v>
      </c>
      <c r="K73" s="191"/>
      <c r="L73" s="191">
        <v>31.099474320079</v>
      </c>
      <c r="M73" s="191" t="s">
        <v>87</v>
      </c>
      <c r="N73" s="191"/>
      <c r="O73" s="191">
        <v>31.6068306483164</v>
      </c>
      <c r="P73" s="191" t="s">
        <v>87</v>
      </c>
      <c r="Q73" s="191"/>
    </row>
    <row r="74" spans="1:17" x14ac:dyDescent="0.25">
      <c r="A74" s="188" t="s">
        <v>195</v>
      </c>
      <c r="B74" s="195" t="s">
        <v>194</v>
      </c>
      <c r="C74" s="235">
        <v>57.922524327570521</v>
      </c>
      <c r="D74" s="235"/>
      <c r="E74" s="190"/>
      <c r="F74" s="198">
        <v>64.64551879754012</v>
      </c>
      <c r="G74" s="198"/>
      <c r="H74" s="190"/>
      <c r="I74" s="191">
        <v>61.813130633393499</v>
      </c>
      <c r="J74" s="191" t="s">
        <v>87</v>
      </c>
      <c r="K74" s="191"/>
      <c r="L74" s="191">
        <v>50.472800970302998</v>
      </c>
      <c r="M74" s="191" t="s">
        <v>87</v>
      </c>
      <c r="N74" s="191"/>
      <c r="O74" s="191">
        <v>44.945786074377899</v>
      </c>
      <c r="P74" s="191" t="s">
        <v>87</v>
      </c>
      <c r="Q74" s="191"/>
    </row>
    <row r="75" spans="1:17" x14ac:dyDescent="0.25">
      <c r="A75" s="188" t="s">
        <v>451</v>
      </c>
      <c r="B75" s="195" t="s">
        <v>450</v>
      </c>
      <c r="C75" s="235">
        <v>35.04376895721127</v>
      </c>
      <c r="D75" s="235"/>
      <c r="E75" s="190"/>
      <c r="F75" s="198">
        <v>29.648884668838853</v>
      </c>
      <c r="G75" s="198"/>
      <c r="H75" s="190"/>
      <c r="I75" s="191">
        <v>28.579254499206101</v>
      </c>
      <c r="J75" s="191" t="s">
        <v>87</v>
      </c>
      <c r="K75" s="191"/>
      <c r="L75" s="191">
        <v>23.649559603088601</v>
      </c>
      <c r="M75" s="191" t="s">
        <v>87</v>
      </c>
      <c r="N75" s="191"/>
      <c r="O75" s="191">
        <v>21.559958085717501</v>
      </c>
      <c r="P75" s="191" t="s">
        <v>87</v>
      </c>
      <c r="Q75" s="191"/>
    </row>
    <row r="76" spans="1:17" x14ac:dyDescent="0.25">
      <c r="A76" s="188" t="s">
        <v>584</v>
      </c>
      <c r="B76" s="195" t="s">
        <v>583</v>
      </c>
      <c r="C76" s="235">
        <v>246.45838105434831</v>
      </c>
      <c r="D76" s="235"/>
      <c r="E76" s="190"/>
      <c r="F76" s="198">
        <v>222.89044811868578</v>
      </c>
      <c r="G76" s="198"/>
      <c r="H76" s="190"/>
      <c r="I76" s="191">
        <v>208.69247477871099</v>
      </c>
      <c r="J76" s="191" t="s">
        <v>87</v>
      </c>
      <c r="K76" s="191"/>
      <c r="L76" s="191">
        <v>186.69412462751399</v>
      </c>
      <c r="M76" s="191" t="s">
        <v>87</v>
      </c>
      <c r="N76" s="191"/>
      <c r="O76" s="191">
        <v>179.953193778761</v>
      </c>
      <c r="P76" s="191" t="s">
        <v>87</v>
      </c>
      <c r="Q76" s="191"/>
    </row>
    <row r="77" spans="1:17" x14ac:dyDescent="0.25">
      <c r="A77" s="188" t="s">
        <v>449</v>
      </c>
      <c r="B77" s="195" t="s">
        <v>448</v>
      </c>
      <c r="C77" s="235">
        <v>54.958158661835668</v>
      </c>
      <c r="D77" s="235"/>
      <c r="E77" s="190"/>
      <c r="F77" s="198">
        <v>52.764399235556901</v>
      </c>
      <c r="G77" s="198"/>
      <c r="H77" s="190"/>
      <c r="I77" s="191">
        <v>45.608446924313498</v>
      </c>
      <c r="J77" s="191" t="s">
        <v>87</v>
      </c>
      <c r="K77" s="191"/>
      <c r="L77" s="191">
        <v>37.204865887497199</v>
      </c>
      <c r="M77" s="191" t="s">
        <v>87</v>
      </c>
      <c r="N77" s="191"/>
      <c r="O77" s="191">
        <v>39.755343018086201</v>
      </c>
      <c r="P77" s="191" t="s">
        <v>87</v>
      </c>
      <c r="Q77" s="191"/>
    </row>
    <row r="78" spans="1:17" x14ac:dyDescent="0.25">
      <c r="A78" s="188" t="s">
        <v>447</v>
      </c>
      <c r="B78" s="195" t="s">
        <v>446</v>
      </c>
      <c r="C78" s="235">
        <v>30.347676081643499</v>
      </c>
      <c r="D78" s="235"/>
      <c r="E78" s="190"/>
      <c r="F78" s="198">
        <v>29.207311689286211</v>
      </c>
      <c r="G78" s="198"/>
      <c r="H78" s="190"/>
      <c r="I78" s="191">
        <v>28.6050434996496</v>
      </c>
      <c r="J78" s="191" t="s">
        <v>87</v>
      </c>
      <c r="K78" s="191"/>
      <c r="L78" s="191">
        <v>27.369400688120599</v>
      </c>
      <c r="M78" s="191" t="s">
        <v>87</v>
      </c>
      <c r="N78" s="191"/>
      <c r="O78" s="191">
        <v>28.581893693526801</v>
      </c>
      <c r="P78" s="191" t="s">
        <v>87</v>
      </c>
      <c r="Q78" s="191"/>
    </row>
    <row r="79" spans="1:17" x14ac:dyDescent="0.25">
      <c r="A79" s="188" t="s">
        <v>445</v>
      </c>
      <c r="B79" s="195" t="s">
        <v>444</v>
      </c>
      <c r="C79" s="235">
        <v>45.51032348264085</v>
      </c>
      <c r="D79" s="235"/>
      <c r="E79" s="190"/>
      <c r="F79" s="198">
        <v>42.053961027494864</v>
      </c>
      <c r="G79" s="198"/>
      <c r="H79" s="190"/>
      <c r="I79" s="191">
        <v>38.083486863595901</v>
      </c>
      <c r="J79" s="191" t="s">
        <v>87</v>
      </c>
      <c r="K79" s="191"/>
      <c r="L79" s="191">
        <v>38.994436346020002</v>
      </c>
      <c r="M79" s="191" t="s">
        <v>87</v>
      </c>
      <c r="N79" s="191"/>
      <c r="O79" s="191">
        <v>34.977966490927699</v>
      </c>
      <c r="P79" s="191" t="s">
        <v>87</v>
      </c>
      <c r="Q79" s="191"/>
    </row>
    <row r="80" spans="1:17" x14ac:dyDescent="0.25">
      <c r="A80" s="188" t="s">
        <v>193</v>
      </c>
      <c r="B80" s="195" t="s">
        <v>192</v>
      </c>
      <c r="C80" s="235">
        <v>43.705035399730562</v>
      </c>
      <c r="D80" s="235"/>
      <c r="E80" s="190"/>
      <c r="F80" s="198">
        <v>40.282416739325861</v>
      </c>
      <c r="G80" s="198"/>
      <c r="H80" s="190"/>
      <c r="I80" s="191">
        <v>36.264789189177598</v>
      </c>
      <c r="J80" s="191" t="s">
        <v>87</v>
      </c>
      <c r="K80" s="191"/>
      <c r="L80" s="191">
        <v>38.072780876717701</v>
      </c>
      <c r="M80" s="191" t="s">
        <v>87</v>
      </c>
      <c r="N80" s="191"/>
      <c r="O80" s="191">
        <v>33.925157566293102</v>
      </c>
      <c r="P80" s="191" t="s">
        <v>87</v>
      </c>
      <c r="Q80" s="191"/>
    </row>
    <row r="81" spans="1:17" x14ac:dyDescent="0.25">
      <c r="A81" s="188" t="s">
        <v>191</v>
      </c>
      <c r="B81" s="195" t="s">
        <v>190</v>
      </c>
      <c r="C81" s="235">
        <v>1.8052880829102886</v>
      </c>
      <c r="D81" s="235"/>
      <c r="E81" s="190"/>
      <c r="F81" s="198">
        <v>1.7715442881690058</v>
      </c>
      <c r="G81" s="198"/>
      <c r="H81" s="190"/>
      <c r="I81" s="191">
        <v>1.8186976744182299</v>
      </c>
      <c r="J81" s="191" t="s">
        <v>87</v>
      </c>
      <c r="K81" s="191"/>
      <c r="L81" s="191">
        <v>0.92165546930226205</v>
      </c>
      <c r="M81" s="191" t="s">
        <v>87</v>
      </c>
      <c r="N81" s="191"/>
      <c r="O81" s="191">
        <v>1.0528089246346</v>
      </c>
      <c r="P81" s="191" t="s">
        <v>87</v>
      </c>
      <c r="Q81" s="191"/>
    </row>
    <row r="82" spans="1:17" x14ac:dyDescent="0.25">
      <c r="A82" s="188" t="s">
        <v>443</v>
      </c>
      <c r="B82" s="195" t="s">
        <v>442</v>
      </c>
      <c r="C82" s="235">
        <v>52.640380057547752</v>
      </c>
      <c r="D82" s="235"/>
      <c r="E82" s="190"/>
      <c r="F82" s="198">
        <v>44.714184683013265</v>
      </c>
      <c r="G82" s="198"/>
      <c r="H82" s="190"/>
      <c r="I82" s="191">
        <v>48.779233390344501</v>
      </c>
      <c r="J82" s="191" t="s">
        <v>87</v>
      </c>
      <c r="K82" s="191"/>
      <c r="L82" s="191">
        <v>39.162644739053199</v>
      </c>
      <c r="M82" s="191" t="s">
        <v>87</v>
      </c>
      <c r="N82" s="191"/>
      <c r="O82" s="191">
        <v>38.314630406251503</v>
      </c>
      <c r="P82" s="191" t="s">
        <v>87</v>
      </c>
      <c r="Q82" s="191"/>
    </row>
    <row r="83" spans="1:17" x14ac:dyDescent="0.25">
      <c r="A83" s="188" t="s">
        <v>441</v>
      </c>
      <c r="B83" s="195" t="s">
        <v>440</v>
      </c>
      <c r="C83" s="235">
        <v>63.001842770680511</v>
      </c>
      <c r="D83" s="235"/>
      <c r="E83" s="190"/>
      <c r="F83" s="198">
        <v>54.150591483334544</v>
      </c>
      <c r="G83" s="198"/>
      <c r="H83" s="190"/>
      <c r="I83" s="191">
        <v>47.616264100807598</v>
      </c>
      <c r="J83" s="191" t="s">
        <v>87</v>
      </c>
      <c r="K83" s="191"/>
      <c r="L83" s="191">
        <v>43.9627769668231</v>
      </c>
      <c r="M83" s="191" t="s">
        <v>87</v>
      </c>
      <c r="N83" s="191"/>
      <c r="O83" s="191">
        <v>38.323360169968801</v>
      </c>
      <c r="P83" s="191" t="s">
        <v>87</v>
      </c>
      <c r="Q83" s="191"/>
    </row>
    <row r="84" spans="1:17" x14ac:dyDescent="0.25">
      <c r="A84" s="188" t="s">
        <v>582</v>
      </c>
      <c r="B84" s="195" t="s">
        <v>1950</v>
      </c>
      <c r="C84" s="235">
        <v>167.49878247992601</v>
      </c>
      <c r="D84" s="235"/>
      <c r="E84" s="190"/>
      <c r="F84" s="198">
        <v>150.63492972336641</v>
      </c>
      <c r="G84" s="198"/>
      <c r="H84" s="190"/>
      <c r="I84" s="191">
        <v>141.918441150923</v>
      </c>
      <c r="J84" s="191" t="s">
        <v>87</v>
      </c>
      <c r="K84" s="191"/>
      <c r="L84" s="191">
        <v>129.084026763487</v>
      </c>
      <c r="M84" s="191" t="s">
        <v>87</v>
      </c>
      <c r="N84" s="191"/>
      <c r="O84" s="191">
        <v>129.43734108465901</v>
      </c>
      <c r="P84" s="191" t="s">
        <v>87</v>
      </c>
      <c r="Q84" s="191"/>
    </row>
    <row r="85" spans="1:17" x14ac:dyDescent="0.25">
      <c r="A85" s="188" t="s">
        <v>439</v>
      </c>
      <c r="B85" s="195" t="s">
        <v>438</v>
      </c>
      <c r="C85" s="235">
        <v>29.671266534076338</v>
      </c>
      <c r="D85" s="235"/>
      <c r="E85" s="190"/>
      <c r="F85" s="198">
        <v>26.626522729681923</v>
      </c>
      <c r="G85" s="198"/>
      <c r="H85" s="190"/>
      <c r="I85" s="191">
        <v>27.703894709555001</v>
      </c>
      <c r="J85" s="191" t="s">
        <v>87</v>
      </c>
      <c r="K85" s="191"/>
      <c r="L85" s="191">
        <v>22.220775887598101</v>
      </c>
      <c r="M85" s="191" t="s">
        <v>87</v>
      </c>
      <c r="N85" s="191"/>
      <c r="O85" s="191">
        <v>22.410692752124401</v>
      </c>
      <c r="P85" s="191" t="s">
        <v>87</v>
      </c>
      <c r="Q85" s="191"/>
    </row>
    <row r="86" spans="1:17" x14ac:dyDescent="0.25">
      <c r="A86" s="188" t="s">
        <v>437</v>
      </c>
      <c r="B86" s="195" t="s">
        <v>1951</v>
      </c>
      <c r="C86" s="235">
        <v>121.38120653358305</v>
      </c>
      <c r="D86" s="235"/>
      <c r="E86" s="190"/>
      <c r="F86" s="198">
        <v>110.17473820320137</v>
      </c>
      <c r="G86" s="198"/>
      <c r="H86" s="190"/>
      <c r="I86" s="191">
        <v>100.235788962295</v>
      </c>
      <c r="J86" s="191" t="s">
        <v>87</v>
      </c>
      <c r="K86" s="191"/>
      <c r="L86" s="191">
        <v>92.3773235285705</v>
      </c>
      <c r="M86" s="191" t="s">
        <v>87</v>
      </c>
      <c r="N86" s="191"/>
      <c r="O86" s="191">
        <v>93.946424889811894</v>
      </c>
      <c r="P86" s="191" t="s">
        <v>87</v>
      </c>
      <c r="Q86" s="191"/>
    </row>
    <row r="87" spans="1:17" x14ac:dyDescent="0.25">
      <c r="A87" s="188" t="s">
        <v>189</v>
      </c>
      <c r="B87" s="195" t="s">
        <v>188</v>
      </c>
      <c r="C87" s="235">
        <v>39.027534994693148</v>
      </c>
      <c r="D87" s="235"/>
      <c r="E87" s="190"/>
      <c r="F87" s="198">
        <v>35.487393464823995</v>
      </c>
      <c r="G87" s="198"/>
      <c r="H87" s="190"/>
      <c r="I87" s="191">
        <v>32.100461771612203</v>
      </c>
      <c r="J87" s="191" t="s">
        <v>87</v>
      </c>
      <c r="K87" s="191"/>
      <c r="L87" s="191">
        <v>25.108607333738099</v>
      </c>
      <c r="M87" s="191" t="s">
        <v>87</v>
      </c>
      <c r="N87" s="191"/>
      <c r="O87" s="191">
        <v>28.3445001582045</v>
      </c>
      <c r="P87" s="191" t="s">
        <v>87</v>
      </c>
      <c r="Q87" s="191"/>
    </row>
    <row r="88" spans="1:17" x14ac:dyDescent="0.25">
      <c r="A88" s="188" t="s">
        <v>187</v>
      </c>
      <c r="B88" s="195" t="s">
        <v>186</v>
      </c>
      <c r="C88" s="235">
        <v>82.353671538889898</v>
      </c>
      <c r="D88" s="235"/>
      <c r="E88" s="190"/>
      <c r="F88" s="198">
        <v>74.687344738377377</v>
      </c>
      <c r="G88" s="198"/>
      <c r="H88" s="190"/>
      <c r="I88" s="191">
        <v>68.135327190683299</v>
      </c>
      <c r="J88" s="191" t="s">
        <v>87</v>
      </c>
      <c r="K88" s="191"/>
      <c r="L88" s="191">
        <v>67.268716194832393</v>
      </c>
      <c r="M88" s="191" t="s">
        <v>87</v>
      </c>
      <c r="N88" s="191"/>
      <c r="O88" s="191">
        <v>65.601924731607497</v>
      </c>
      <c r="P88" s="191" t="s">
        <v>87</v>
      </c>
      <c r="Q88" s="191"/>
    </row>
    <row r="89" spans="1:17" x14ac:dyDescent="0.25">
      <c r="A89" s="188" t="s">
        <v>436</v>
      </c>
      <c r="B89" s="195" t="s">
        <v>1952</v>
      </c>
      <c r="C89" s="235">
        <v>16.446309412266622</v>
      </c>
      <c r="D89" s="235"/>
      <c r="E89" s="190"/>
      <c r="F89" s="198">
        <v>13.833668790483145</v>
      </c>
      <c r="G89" s="198"/>
      <c r="H89" s="190"/>
      <c r="I89" s="191">
        <v>13.978757479072099</v>
      </c>
      <c r="J89" s="191" t="s">
        <v>87</v>
      </c>
      <c r="K89" s="191"/>
      <c r="L89" s="191">
        <v>14.485927347318</v>
      </c>
      <c r="M89" s="191" t="s">
        <v>87</v>
      </c>
      <c r="N89" s="191"/>
      <c r="O89" s="191">
        <v>13.080223442723099</v>
      </c>
      <c r="P89" s="191" t="s">
        <v>87</v>
      </c>
      <c r="Q89" s="191"/>
    </row>
    <row r="90" spans="1:17" x14ac:dyDescent="0.25">
      <c r="A90" s="188" t="s">
        <v>185</v>
      </c>
      <c r="B90" s="195" t="s">
        <v>184</v>
      </c>
      <c r="C90" s="235">
        <v>13.879440695990748</v>
      </c>
      <c r="D90" s="235"/>
      <c r="E90" s="190"/>
      <c r="F90" s="198">
        <v>10.373774951430393</v>
      </c>
      <c r="G90" s="198"/>
      <c r="H90" s="190"/>
      <c r="I90" s="191">
        <v>10.446753859805201</v>
      </c>
      <c r="J90" s="191" t="s">
        <v>87</v>
      </c>
      <c r="K90" s="191"/>
      <c r="L90" s="191">
        <v>13.0830491149006</v>
      </c>
      <c r="M90" s="191" t="s">
        <v>87</v>
      </c>
      <c r="N90" s="191"/>
      <c r="O90" s="191">
        <v>9.1197966777545698</v>
      </c>
      <c r="P90" s="191" t="s">
        <v>87</v>
      </c>
      <c r="Q90" s="191"/>
    </row>
    <row r="91" spans="1:17" x14ac:dyDescent="0.25">
      <c r="A91" s="188" t="s">
        <v>183</v>
      </c>
      <c r="B91" s="195" t="s">
        <v>182</v>
      </c>
      <c r="C91" s="235">
        <v>2.5668687162758754</v>
      </c>
      <c r="D91" s="235"/>
      <c r="E91" s="190"/>
      <c r="F91" s="198">
        <v>3.4598938390527527</v>
      </c>
      <c r="G91" s="198"/>
      <c r="H91" s="190"/>
      <c r="I91" s="191">
        <v>3.5320036192669599</v>
      </c>
      <c r="J91" s="191" t="s">
        <v>87</v>
      </c>
      <c r="K91" s="191"/>
      <c r="L91" s="191">
        <v>1.4028782324173801</v>
      </c>
      <c r="M91" s="191" t="s">
        <v>87</v>
      </c>
      <c r="N91" s="191"/>
      <c r="O91" s="191">
        <v>3.9604267649685099</v>
      </c>
      <c r="P91" s="191" t="s">
        <v>87</v>
      </c>
      <c r="Q91" s="191"/>
    </row>
    <row r="92" spans="1:17" x14ac:dyDescent="0.25">
      <c r="A92" s="188" t="s">
        <v>581</v>
      </c>
      <c r="B92" s="195" t="s">
        <v>1953</v>
      </c>
      <c r="C92" s="235">
        <v>214.59879157617794</v>
      </c>
      <c r="D92" s="235"/>
      <c r="E92" s="190"/>
      <c r="F92" s="198">
        <v>202.93109329101407</v>
      </c>
      <c r="G92" s="198"/>
      <c r="H92" s="190"/>
      <c r="I92" s="191">
        <v>189.22711740087399</v>
      </c>
      <c r="J92" s="191" t="s">
        <v>87</v>
      </c>
      <c r="K92" s="191"/>
      <c r="L92" s="191">
        <v>189.08661732493599</v>
      </c>
      <c r="M92" s="191" t="s">
        <v>87</v>
      </c>
      <c r="N92" s="191"/>
      <c r="O92" s="191">
        <v>180.29885972641</v>
      </c>
      <c r="P92" s="191" t="s">
        <v>87</v>
      </c>
      <c r="Q92" s="191"/>
    </row>
    <row r="93" spans="1:17" x14ac:dyDescent="0.25">
      <c r="A93" s="188" t="s">
        <v>435</v>
      </c>
      <c r="B93" s="195" t="s">
        <v>1954</v>
      </c>
      <c r="C93" s="235">
        <v>174.63155703159799</v>
      </c>
      <c r="D93" s="235"/>
      <c r="E93" s="190"/>
      <c r="F93" s="198">
        <v>163.33970516400066</v>
      </c>
      <c r="G93" s="198"/>
      <c r="H93" s="190"/>
      <c r="I93" s="191">
        <v>153.71856448924399</v>
      </c>
      <c r="J93" s="191" t="s">
        <v>87</v>
      </c>
      <c r="K93" s="191"/>
      <c r="L93" s="191">
        <v>153.78872171503801</v>
      </c>
      <c r="M93" s="191" t="s">
        <v>87</v>
      </c>
      <c r="N93" s="191"/>
      <c r="O93" s="191">
        <v>146.659048545113</v>
      </c>
      <c r="P93" s="191" t="s">
        <v>87</v>
      </c>
      <c r="Q93" s="191"/>
    </row>
    <row r="94" spans="1:17" x14ac:dyDescent="0.25">
      <c r="A94" s="188" t="s">
        <v>181</v>
      </c>
      <c r="B94" s="195" t="s">
        <v>180</v>
      </c>
      <c r="C94" s="235">
        <v>47.880764134377721</v>
      </c>
      <c r="D94" s="235"/>
      <c r="E94" s="190"/>
      <c r="F94" s="198">
        <v>46.923380483876635</v>
      </c>
      <c r="G94" s="198"/>
      <c r="H94" s="190"/>
      <c r="I94" s="191">
        <v>47.212630426793197</v>
      </c>
      <c r="J94" s="191" t="s">
        <v>87</v>
      </c>
      <c r="K94" s="191"/>
      <c r="L94" s="191">
        <v>42.311895271287497</v>
      </c>
      <c r="M94" s="191" t="s">
        <v>87</v>
      </c>
      <c r="N94" s="191"/>
      <c r="O94" s="191">
        <v>44.538690862554198</v>
      </c>
      <c r="P94" s="191" t="s">
        <v>87</v>
      </c>
      <c r="Q94" s="191"/>
    </row>
    <row r="95" spans="1:17" x14ac:dyDescent="0.25">
      <c r="A95" s="188" t="s">
        <v>179</v>
      </c>
      <c r="B95" s="195" t="s">
        <v>178</v>
      </c>
      <c r="C95" s="235">
        <v>126.75079289722028</v>
      </c>
      <c r="D95" s="235"/>
      <c r="E95" s="190"/>
      <c r="F95" s="198">
        <v>116.41632468012402</v>
      </c>
      <c r="G95" s="198"/>
      <c r="H95" s="190"/>
      <c r="I95" s="191">
        <v>106.505934062451</v>
      </c>
      <c r="J95" s="191" t="s">
        <v>87</v>
      </c>
      <c r="K95" s="191"/>
      <c r="L95" s="191">
        <v>111.47682644375</v>
      </c>
      <c r="M95" s="191" t="s">
        <v>87</v>
      </c>
      <c r="N95" s="191"/>
      <c r="O95" s="191">
        <v>102.120357682559</v>
      </c>
      <c r="P95" s="191" t="s">
        <v>87</v>
      </c>
      <c r="Q95" s="191"/>
    </row>
    <row r="96" spans="1:17" x14ac:dyDescent="0.25">
      <c r="A96" s="188" t="s">
        <v>434</v>
      </c>
      <c r="B96" s="195" t="s">
        <v>433</v>
      </c>
      <c r="C96" s="235">
        <v>39.967234544579945</v>
      </c>
      <c r="D96" s="235"/>
      <c r="E96" s="190"/>
      <c r="F96" s="198">
        <v>39.591388127013396</v>
      </c>
      <c r="G96" s="198"/>
      <c r="H96" s="190"/>
      <c r="I96" s="191">
        <v>35.508552911630296</v>
      </c>
      <c r="J96" s="191" t="s">
        <v>87</v>
      </c>
      <c r="K96" s="191"/>
      <c r="L96" s="191">
        <v>35.2978956098979</v>
      </c>
      <c r="M96" s="191" t="s">
        <v>87</v>
      </c>
      <c r="N96" s="191"/>
      <c r="O96" s="191">
        <v>33.639811181296501</v>
      </c>
      <c r="P96" s="191" t="s">
        <v>87</v>
      </c>
      <c r="Q96" s="191"/>
    </row>
    <row r="97" spans="1:17" x14ac:dyDescent="0.25">
      <c r="A97" s="188" t="s">
        <v>580</v>
      </c>
      <c r="B97" s="195" t="s">
        <v>1955</v>
      </c>
      <c r="C97" s="235">
        <v>182.61243374304291</v>
      </c>
      <c r="D97" s="235"/>
      <c r="E97" s="190"/>
      <c r="F97" s="198">
        <v>178.36954743524436</v>
      </c>
      <c r="G97" s="198"/>
      <c r="H97" s="190"/>
      <c r="I97" s="191">
        <v>170.048519200995</v>
      </c>
      <c r="J97" s="191" t="s">
        <v>87</v>
      </c>
      <c r="K97" s="191"/>
      <c r="L97" s="191">
        <v>146.85071857879501</v>
      </c>
      <c r="M97" s="191" t="s">
        <v>87</v>
      </c>
      <c r="N97" s="191"/>
      <c r="O97" s="191">
        <v>153.74662197216199</v>
      </c>
      <c r="P97" s="191" t="s">
        <v>87</v>
      </c>
      <c r="Q97" s="191"/>
    </row>
    <row r="98" spans="1:17" x14ac:dyDescent="0.25">
      <c r="A98" s="188" t="s">
        <v>432</v>
      </c>
      <c r="B98" s="195" t="s">
        <v>431</v>
      </c>
      <c r="C98" s="235">
        <v>22.942526598434082</v>
      </c>
      <c r="D98" s="235"/>
      <c r="E98" s="190"/>
      <c r="F98" s="198">
        <v>24.946811611733228</v>
      </c>
      <c r="G98" s="198"/>
      <c r="H98" s="190"/>
      <c r="I98" s="191">
        <v>28.2795986847857</v>
      </c>
      <c r="J98" s="191" t="s">
        <v>87</v>
      </c>
      <c r="K98" s="191"/>
      <c r="L98" s="191">
        <v>17.544963111183701</v>
      </c>
      <c r="M98" s="191" t="s">
        <v>87</v>
      </c>
      <c r="N98" s="191"/>
      <c r="O98" s="191">
        <v>22.489313372305201</v>
      </c>
      <c r="P98" s="191" t="s">
        <v>87</v>
      </c>
      <c r="Q98" s="191"/>
    </row>
    <row r="99" spans="1:17" x14ac:dyDescent="0.25">
      <c r="A99" s="188" t="s">
        <v>430</v>
      </c>
      <c r="B99" s="195" t="s">
        <v>429</v>
      </c>
      <c r="C99" s="235">
        <v>87.460504513579565</v>
      </c>
      <c r="D99" s="235"/>
      <c r="E99" s="190"/>
      <c r="F99" s="198">
        <v>86.835975955059396</v>
      </c>
      <c r="G99" s="198"/>
      <c r="H99" s="190"/>
      <c r="I99" s="191">
        <v>80.448636759351501</v>
      </c>
      <c r="J99" s="191" t="s">
        <v>87</v>
      </c>
      <c r="K99" s="191"/>
      <c r="L99" s="191">
        <v>76.608412882197996</v>
      </c>
      <c r="M99" s="191" t="s">
        <v>87</v>
      </c>
      <c r="N99" s="191"/>
      <c r="O99" s="191">
        <v>73.756827711962501</v>
      </c>
      <c r="P99" s="191" t="s">
        <v>87</v>
      </c>
      <c r="Q99" s="191"/>
    </row>
    <row r="100" spans="1:17" x14ac:dyDescent="0.25">
      <c r="A100" s="188" t="s">
        <v>428</v>
      </c>
      <c r="B100" s="195" t="s">
        <v>427</v>
      </c>
      <c r="C100" s="235">
        <v>72.209402631029263</v>
      </c>
      <c r="D100" s="235"/>
      <c r="E100" s="190"/>
      <c r="F100" s="198">
        <v>66.586759868451736</v>
      </c>
      <c r="G100" s="198"/>
      <c r="H100" s="190"/>
      <c r="I100" s="191">
        <v>61.320283756858203</v>
      </c>
      <c r="J100" s="191" t="s">
        <v>87</v>
      </c>
      <c r="K100" s="191"/>
      <c r="L100" s="191">
        <v>52.697342585413303</v>
      </c>
      <c r="M100" s="191" t="s">
        <v>87</v>
      </c>
      <c r="N100" s="191"/>
      <c r="O100" s="191">
        <v>57.500480887894398</v>
      </c>
      <c r="P100" s="191" t="s">
        <v>87</v>
      </c>
      <c r="Q100" s="191"/>
    </row>
    <row r="101" spans="1:17" x14ac:dyDescent="0.25">
      <c r="A101" s="188" t="s">
        <v>579</v>
      </c>
      <c r="B101" s="195" t="s">
        <v>578</v>
      </c>
      <c r="C101" s="235">
        <v>86.954444792865345</v>
      </c>
      <c r="D101" s="235"/>
      <c r="E101" s="190"/>
      <c r="F101" s="198">
        <v>67.604443853196244</v>
      </c>
      <c r="G101" s="198"/>
      <c r="H101" s="190"/>
      <c r="I101" s="191">
        <v>63.837801296595103</v>
      </c>
      <c r="J101" s="191" t="s">
        <v>87</v>
      </c>
      <c r="K101" s="191"/>
      <c r="L101" s="191">
        <v>58.440133590128902</v>
      </c>
      <c r="M101" s="191" t="s">
        <v>87</v>
      </c>
      <c r="N101" s="191"/>
      <c r="O101" s="191">
        <v>63.886190081011698</v>
      </c>
      <c r="P101" s="191" t="s">
        <v>87</v>
      </c>
      <c r="Q101" s="191"/>
    </row>
    <row r="102" spans="1:17" x14ac:dyDescent="0.25">
      <c r="A102" s="188" t="s">
        <v>1130</v>
      </c>
      <c r="B102" s="195" t="s">
        <v>1129</v>
      </c>
      <c r="C102" s="235">
        <v>532.07051255254282</v>
      </c>
      <c r="D102" s="235"/>
      <c r="E102" s="190"/>
      <c r="F102" s="198">
        <v>491.85319942976173</v>
      </c>
      <c r="G102" s="198"/>
      <c r="H102" s="190"/>
      <c r="I102" s="191">
        <v>473.70012954246499</v>
      </c>
      <c r="J102" s="191" t="s">
        <v>87</v>
      </c>
      <c r="K102" s="191"/>
      <c r="L102" s="191">
        <v>454.88728400752501</v>
      </c>
      <c r="M102" s="191" t="s">
        <v>87</v>
      </c>
      <c r="N102" s="191"/>
      <c r="O102" s="191">
        <v>449.14922938693098</v>
      </c>
      <c r="P102" s="191" t="s">
        <v>87</v>
      </c>
      <c r="Q102" s="191"/>
    </row>
    <row r="103" spans="1:17" x14ac:dyDescent="0.25">
      <c r="A103" s="188" t="s">
        <v>577</v>
      </c>
      <c r="B103" s="195" t="s">
        <v>1956</v>
      </c>
      <c r="C103" s="235">
        <v>168.2204548522721</v>
      </c>
      <c r="D103" s="235"/>
      <c r="E103" s="190"/>
      <c r="F103" s="198">
        <v>157.08689231627451</v>
      </c>
      <c r="G103" s="198"/>
      <c r="H103" s="190"/>
      <c r="I103" s="191">
        <v>146.77230139850499</v>
      </c>
      <c r="J103" s="191" t="s">
        <v>87</v>
      </c>
      <c r="K103" s="191"/>
      <c r="L103" s="191">
        <v>140.38523508706501</v>
      </c>
      <c r="M103" s="191" t="s">
        <v>87</v>
      </c>
      <c r="N103" s="191"/>
      <c r="O103" s="191">
        <v>146.56004504420201</v>
      </c>
      <c r="P103" s="191" t="s">
        <v>87</v>
      </c>
      <c r="Q103" s="191"/>
    </row>
    <row r="104" spans="1:17" x14ac:dyDescent="0.25">
      <c r="A104" s="188" t="s">
        <v>426</v>
      </c>
      <c r="B104" s="195" t="s">
        <v>425</v>
      </c>
      <c r="C104" s="235">
        <v>128.0222766347087</v>
      </c>
      <c r="D104" s="235"/>
      <c r="E104" s="190"/>
      <c r="F104" s="198">
        <v>119.69514956605056</v>
      </c>
      <c r="G104" s="198"/>
      <c r="H104" s="190"/>
      <c r="I104" s="191">
        <v>110.42284599852</v>
      </c>
      <c r="J104" s="191" t="s">
        <v>87</v>
      </c>
      <c r="K104" s="191"/>
      <c r="L104" s="191">
        <v>112.353290905969</v>
      </c>
      <c r="M104" s="191" t="s">
        <v>87</v>
      </c>
      <c r="N104" s="191"/>
      <c r="O104" s="191">
        <v>116.351668847353</v>
      </c>
      <c r="P104" s="191" t="s">
        <v>87</v>
      </c>
      <c r="Q104" s="191"/>
    </row>
    <row r="105" spans="1:17" x14ac:dyDescent="0.25">
      <c r="A105" s="188" t="s">
        <v>424</v>
      </c>
      <c r="B105" s="195" t="s">
        <v>423</v>
      </c>
      <c r="C105" s="235">
        <v>40.198178217563395</v>
      </c>
      <c r="D105" s="235"/>
      <c r="E105" s="190"/>
      <c r="F105" s="198">
        <v>37.391742750223962</v>
      </c>
      <c r="G105" s="198"/>
      <c r="H105" s="190"/>
      <c r="I105" s="191">
        <v>36.349455399985096</v>
      </c>
      <c r="J105" s="191" t="s">
        <v>87</v>
      </c>
      <c r="K105" s="191"/>
      <c r="L105" s="191">
        <v>28.031944181096598</v>
      </c>
      <c r="M105" s="191" t="s">
        <v>87</v>
      </c>
      <c r="N105" s="191"/>
      <c r="O105" s="191">
        <v>30.2083761968488</v>
      </c>
      <c r="P105" s="191" t="s">
        <v>87</v>
      </c>
      <c r="Q105" s="191"/>
    </row>
    <row r="106" spans="1:17" x14ac:dyDescent="0.25">
      <c r="A106" s="188" t="s">
        <v>576</v>
      </c>
      <c r="B106" s="195" t="s">
        <v>1957</v>
      </c>
      <c r="C106" s="235">
        <v>363.85005770027078</v>
      </c>
      <c r="D106" s="235"/>
      <c r="E106" s="190"/>
      <c r="F106" s="198">
        <v>334.76630711348724</v>
      </c>
      <c r="G106" s="198"/>
      <c r="H106" s="190"/>
      <c r="I106" s="191">
        <v>326.927828143959</v>
      </c>
      <c r="J106" s="191" t="s">
        <v>87</v>
      </c>
      <c r="K106" s="191"/>
      <c r="L106" s="191">
        <v>314.50204892046003</v>
      </c>
      <c r="M106" s="191" t="s">
        <v>87</v>
      </c>
      <c r="N106" s="191"/>
      <c r="O106" s="191">
        <v>302.58918434272999</v>
      </c>
      <c r="P106" s="191" t="s">
        <v>87</v>
      </c>
      <c r="Q106" s="191"/>
    </row>
    <row r="107" spans="1:17" x14ac:dyDescent="0.25">
      <c r="A107" s="188" t="s">
        <v>422</v>
      </c>
      <c r="B107" s="195" t="s">
        <v>421</v>
      </c>
      <c r="C107" s="235">
        <v>44.784123046517351</v>
      </c>
      <c r="D107" s="235"/>
      <c r="E107" s="190"/>
      <c r="F107" s="198">
        <v>37.274263276609119</v>
      </c>
      <c r="G107" s="198"/>
      <c r="H107" s="190"/>
      <c r="I107" s="191">
        <v>38.0829048884912</v>
      </c>
      <c r="J107" s="191" t="s">
        <v>87</v>
      </c>
      <c r="K107" s="191"/>
      <c r="L107" s="191">
        <v>34.181013151663699</v>
      </c>
      <c r="M107" s="191" t="s">
        <v>87</v>
      </c>
      <c r="N107" s="191"/>
      <c r="O107" s="191">
        <v>32.841989375652403</v>
      </c>
      <c r="P107" s="191" t="s">
        <v>87</v>
      </c>
      <c r="Q107" s="191"/>
    </row>
    <row r="108" spans="1:17" x14ac:dyDescent="0.25">
      <c r="A108" s="188" t="s">
        <v>420</v>
      </c>
      <c r="B108" s="195" t="s">
        <v>419</v>
      </c>
      <c r="C108" s="235">
        <v>168.62554150211042</v>
      </c>
      <c r="D108" s="235"/>
      <c r="E108" s="190"/>
      <c r="F108" s="198">
        <v>157.31318135231584</v>
      </c>
      <c r="G108" s="198"/>
      <c r="H108" s="190"/>
      <c r="I108" s="191">
        <v>153.78817489442699</v>
      </c>
      <c r="J108" s="191" t="s">
        <v>87</v>
      </c>
      <c r="K108" s="191"/>
      <c r="L108" s="191">
        <v>153.035860785631</v>
      </c>
      <c r="M108" s="191" t="s">
        <v>87</v>
      </c>
      <c r="N108" s="191"/>
      <c r="O108" s="191">
        <v>147.66771228001701</v>
      </c>
      <c r="P108" s="191" t="s">
        <v>87</v>
      </c>
      <c r="Q108" s="191"/>
    </row>
    <row r="109" spans="1:17" x14ac:dyDescent="0.25">
      <c r="A109" s="188" t="s">
        <v>418</v>
      </c>
      <c r="B109" s="195" t="s">
        <v>417</v>
      </c>
      <c r="C109" s="235">
        <v>74.785831297816856</v>
      </c>
      <c r="D109" s="235"/>
      <c r="E109" s="190"/>
      <c r="F109" s="198">
        <v>73.572371914163725</v>
      </c>
      <c r="G109" s="198"/>
      <c r="H109" s="190"/>
      <c r="I109" s="191">
        <v>71.554646404979806</v>
      </c>
      <c r="J109" s="191" t="s">
        <v>87</v>
      </c>
      <c r="K109" s="191"/>
      <c r="L109" s="191">
        <v>65.714902364465601</v>
      </c>
      <c r="M109" s="191" t="s">
        <v>87</v>
      </c>
      <c r="N109" s="191"/>
      <c r="O109" s="191">
        <v>62.537147579880397</v>
      </c>
      <c r="P109" s="191" t="s">
        <v>87</v>
      </c>
      <c r="Q109" s="191"/>
    </row>
    <row r="110" spans="1:17" x14ac:dyDescent="0.25">
      <c r="A110" s="188" t="s">
        <v>416</v>
      </c>
      <c r="B110" s="195" t="s">
        <v>415</v>
      </c>
      <c r="C110" s="235">
        <v>75.654561853826181</v>
      </c>
      <c r="D110" s="235"/>
      <c r="E110" s="190"/>
      <c r="F110" s="198">
        <v>66.606490570398535</v>
      </c>
      <c r="G110" s="198"/>
      <c r="H110" s="190"/>
      <c r="I110" s="191">
        <v>63.5021019560618</v>
      </c>
      <c r="J110" s="191" t="s">
        <v>87</v>
      </c>
      <c r="K110" s="191"/>
      <c r="L110" s="191">
        <v>61.570272618699398</v>
      </c>
      <c r="M110" s="191" t="s">
        <v>87</v>
      </c>
      <c r="N110" s="191"/>
      <c r="O110" s="191">
        <v>59.542335107179397</v>
      </c>
      <c r="P110" s="191" t="s">
        <v>87</v>
      </c>
      <c r="Q110" s="191"/>
    </row>
    <row r="111" spans="1:17" x14ac:dyDescent="0.25">
      <c r="A111" s="188" t="s">
        <v>1128</v>
      </c>
      <c r="B111" s="195" t="s">
        <v>1958</v>
      </c>
      <c r="C111" s="235">
        <v>1099.4475595790409</v>
      </c>
      <c r="D111" s="235"/>
      <c r="E111" s="190"/>
      <c r="F111" s="198">
        <v>1032.7174380534505</v>
      </c>
      <c r="G111" s="198"/>
      <c r="H111" s="190"/>
      <c r="I111" s="191">
        <v>976.00662124302505</v>
      </c>
      <c r="J111" s="191" t="s">
        <v>87</v>
      </c>
      <c r="K111" s="191"/>
      <c r="L111" s="191">
        <v>876.278541160234</v>
      </c>
      <c r="M111" s="191" t="s">
        <v>87</v>
      </c>
      <c r="N111" s="191"/>
      <c r="O111" s="191">
        <v>857.77798164963997</v>
      </c>
      <c r="P111" s="191" t="s">
        <v>87</v>
      </c>
      <c r="Q111" s="191"/>
    </row>
    <row r="112" spans="1:17" x14ac:dyDescent="0.25">
      <c r="A112" s="188" t="s">
        <v>575</v>
      </c>
      <c r="B112" s="195" t="s">
        <v>1959</v>
      </c>
      <c r="C112" s="235">
        <v>406.33866133153111</v>
      </c>
      <c r="D112" s="235"/>
      <c r="E112" s="190"/>
      <c r="F112" s="198">
        <v>378.23111602541769</v>
      </c>
      <c r="G112" s="198"/>
      <c r="H112" s="190"/>
      <c r="I112" s="191">
        <v>348.59889705863401</v>
      </c>
      <c r="J112" s="191" t="s">
        <v>87</v>
      </c>
      <c r="K112" s="191"/>
      <c r="L112" s="191">
        <v>321.831760448902</v>
      </c>
      <c r="M112" s="191" t="s">
        <v>87</v>
      </c>
      <c r="N112" s="191"/>
      <c r="O112" s="191">
        <v>317.66772991932902</v>
      </c>
      <c r="P112" s="191" t="s">
        <v>87</v>
      </c>
      <c r="Q112" s="191"/>
    </row>
    <row r="113" spans="1:17" x14ac:dyDescent="0.25">
      <c r="A113" s="188" t="s">
        <v>414</v>
      </c>
      <c r="B113" s="195" t="s">
        <v>413</v>
      </c>
      <c r="C113" s="235">
        <v>53.087698703467687</v>
      </c>
      <c r="D113" s="235"/>
      <c r="E113" s="190"/>
      <c r="F113" s="198">
        <v>52.680104767181696</v>
      </c>
      <c r="G113" s="198"/>
      <c r="H113" s="190"/>
      <c r="I113" s="191">
        <v>49.926890567848801</v>
      </c>
      <c r="J113" s="191" t="s">
        <v>87</v>
      </c>
      <c r="K113" s="191"/>
      <c r="L113" s="191">
        <v>43.709472624577302</v>
      </c>
      <c r="M113" s="191" t="s">
        <v>87</v>
      </c>
      <c r="N113" s="191"/>
      <c r="O113" s="191">
        <v>45.567165570003503</v>
      </c>
      <c r="P113" s="191" t="s">
        <v>87</v>
      </c>
      <c r="Q113" s="191"/>
    </row>
    <row r="114" spans="1:17" x14ac:dyDescent="0.25">
      <c r="A114" s="188" t="s">
        <v>412</v>
      </c>
      <c r="B114" s="195" t="s">
        <v>411</v>
      </c>
      <c r="C114" s="235">
        <v>61.211835413753612</v>
      </c>
      <c r="D114" s="235"/>
      <c r="E114" s="190"/>
      <c r="F114" s="198">
        <v>58.301189945168431</v>
      </c>
      <c r="G114" s="198"/>
      <c r="H114" s="190"/>
      <c r="I114" s="191">
        <v>53.7170203309255</v>
      </c>
      <c r="J114" s="191" t="s">
        <v>87</v>
      </c>
      <c r="K114" s="191"/>
      <c r="L114" s="191">
        <v>43.479598847506203</v>
      </c>
      <c r="M114" s="191" t="s">
        <v>87</v>
      </c>
      <c r="N114" s="191"/>
      <c r="O114" s="191">
        <v>44.461107872696402</v>
      </c>
      <c r="P114" s="191" t="s">
        <v>87</v>
      </c>
      <c r="Q114" s="191"/>
    </row>
    <row r="115" spans="1:17" x14ac:dyDescent="0.25">
      <c r="A115" s="188" t="s">
        <v>410</v>
      </c>
      <c r="B115" s="195" t="s">
        <v>409</v>
      </c>
      <c r="C115" s="235">
        <v>42.18145122080319</v>
      </c>
      <c r="D115" s="235"/>
      <c r="E115" s="190"/>
      <c r="F115" s="198">
        <v>42.244824279984506</v>
      </c>
      <c r="G115" s="198"/>
      <c r="H115" s="190"/>
      <c r="I115" s="191">
        <v>37.894024912240397</v>
      </c>
      <c r="J115" s="191" t="s">
        <v>87</v>
      </c>
      <c r="K115" s="191"/>
      <c r="L115" s="191">
        <v>32.359311058226702</v>
      </c>
      <c r="M115" s="191" t="s">
        <v>87</v>
      </c>
      <c r="N115" s="191"/>
      <c r="O115" s="191">
        <v>32.305841807066997</v>
      </c>
      <c r="P115" s="191" t="s">
        <v>87</v>
      </c>
      <c r="Q115" s="191"/>
    </row>
    <row r="116" spans="1:17" x14ac:dyDescent="0.25">
      <c r="A116" s="188" t="s">
        <v>408</v>
      </c>
      <c r="B116" s="195" t="s">
        <v>407</v>
      </c>
      <c r="C116" s="235">
        <v>76.673320012901911</v>
      </c>
      <c r="D116" s="235"/>
      <c r="E116" s="190"/>
      <c r="F116" s="198">
        <v>68.609010350907155</v>
      </c>
      <c r="G116" s="198"/>
      <c r="H116" s="190"/>
      <c r="I116" s="191">
        <v>61.976678516925404</v>
      </c>
      <c r="J116" s="191" t="s">
        <v>87</v>
      </c>
      <c r="K116" s="191"/>
      <c r="L116" s="191">
        <v>53.584254462112199</v>
      </c>
      <c r="M116" s="191" t="s">
        <v>87</v>
      </c>
      <c r="N116" s="191"/>
      <c r="O116" s="191">
        <v>52.439312644083103</v>
      </c>
      <c r="P116" s="191" t="s">
        <v>87</v>
      </c>
      <c r="Q116" s="191"/>
    </row>
    <row r="117" spans="1:17" x14ac:dyDescent="0.25">
      <c r="A117" s="188" t="s">
        <v>406</v>
      </c>
      <c r="B117" s="195" t="s">
        <v>405</v>
      </c>
      <c r="C117" s="235">
        <v>173.18435598060472</v>
      </c>
      <c r="D117" s="235"/>
      <c r="E117" s="190"/>
      <c r="F117" s="198">
        <v>156.3959866821759</v>
      </c>
      <c r="G117" s="198"/>
      <c r="H117" s="190"/>
      <c r="I117" s="191">
        <v>145.08428273069401</v>
      </c>
      <c r="J117" s="191" t="s">
        <v>87</v>
      </c>
      <c r="K117" s="191"/>
      <c r="L117" s="191">
        <v>148.69912345648001</v>
      </c>
      <c r="M117" s="191" t="s">
        <v>87</v>
      </c>
      <c r="N117" s="191"/>
      <c r="O117" s="191">
        <v>142.89430202547899</v>
      </c>
      <c r="P117" s="191" t="s">
        <v>87</v>
      </c>
      <c r="Q117" s="191"/>
    </row>
    <row r="118" spans="1:17" x14ac:dyDescent="0.25">
      <c r="A118" s="188" t="s">
        <v>574</v>
      </c>
      <c r="B118" s="195" t="s">
        <v>1960</v>
      </c>
      <c r="C118" s="235">
        <v>352.32422493015565</v>
      </c>
      <c r="D118" s="235"/>
      <c r="E118" s="190"/>
      <c r="F118" s="198">
        <v>327.89880738309245</v>
      </c>
      <c r="G118" s="198"/>
      <c r="H118" s="190"/>
      <c r="I118" s="191">
        <v>309.994088842292</v>
      </c>
      <c r="J118" s="191" t="s">
        <v>87</v>
      </c>
      <c r="K118" s="191"/>
      <c r="L118" s="191">
        <v>295.48862483839503</v>
      </c>
      <c r="M118" s="191" t="s">
        <v>87</v>
      </c>
      <c r="N118" s="191"/>
      <c r="O118" s="191">
        <v>282.54323800234101</v>
      </c>
      <c r="P118" s="191" t="s">
        <v>87</v>
      </c>
      <c r="Q118" s="191"/>
    </row>
    <row r="119" spans="1:17" x14ac:dyDescent="0.25">
      <c r="A119" s="188" t="s">
        <v>404</v>
      </c>
      <c r="B119" s="195" t="s">
        <v>403</v>
      </c>
      <c r="C119" s="235">
        <v>53.807619047006909</v>
      </c>
      <c r="D119" s="235"/>
      <c r="E119" s="190"/>
      <c r="F119" s="198">
        <v>52.604775918771274</v>
      </c>
      <c r="G119" s="198"/>
      <c r="H119" s="190"/>
      <c r="I119" s="191">
        <v>52.060312182816197</v>
      </c>
      <c r="J119" s="191" t="s">
        <v>87</v>
      </c>
      <c r="K119" s="191"/>
      <c r="L119" s="191">
        <v>45.154868932947302</v>
      </c>
      <c r="M119" s="191" t="s">
        <v>87</v>
      </c>
      <c r="N119" s="191"/>
      <c r="O119" s="191">
        <v>43.8367674900528</v>
      </c>
      <c r="P119" s="191" t="s">
        <v>87</v>
      </c>
      <c r="Q119" s="191"/>
    </row>
    <row r="120" spans="1:17" x14ac:dyDescent="0.25">
      <c r="A120" s="188" t="s">
        <v>402</v>
      </c>
      <c r="B120" s="195" t="s">
        <v>401</v>
      </c>
      <c r="C120" s="235">
        <v>46.651383439578503</v>
      </c>
      <c r="D120" s="235"/>
      <c r="E120" s="190"/>
      <c r="F120" s="198">
        <v>43.071533019895305</v>
      </c>
      <c r="G120" s="198"/>
      <c r="H120" s="190"/>
      <c r="I120" s="191">
        <v>38.104419844985102</v>
      </c>
      <c r="J120" s="191" t="s">
        <v>87</v>
      </c>
      <c r="K120" s="191"/>
      <c r="L120" s="191">
        <v>30.019956830571001</v>
      </c>
      <c r="M120" s="191" t="s">
        <v>87</v>
      </c>
      <c r="N120" s="191"/>
      <c r="O120" s="191">
        <v>31.598781905571599</v>
      </c>
      <c r="P120" s="191" t="s">
        <v>87</v>
      </c>
      <c r="Q120" s="191"/>
    </row>
    <row r="121" spans="1:17" x14ac:dyDescent="0.25">
      <c r="A121" s="188" t="s">
        <v>400</v>
      </c>
      <c r="B121" s="195" t="s">
        <v>399</v>
      </c>
      <c r="C121" s="235">
        <v>58.013326518400788</v>
      </c>
      <c r="D121" s="235"/>
      <c r="E121" s="190"/>
      <c r="F121" s="198">
        <v>56.134374300047028</v>
      </c>
      <c r="G121" s="198"/>
      <c r="H121" s="190"/>
      <c r="I121" s="191">
        <v>54.074870711863497</v>
      </c>
      <c r="J121" s="191" t="s">
        <v>87</v>
      </c>
      <c r="K121" s="191"/>
      <c r="L121" s="191">
        <v>48.219274939842997</v>
      </c>
      <c r="M121" s="191" t="s">
        <v>87</v>
      </c>
      <c r="N121" s="191"/>
      <c r="O121" s="191">
        <v>45.779917402600901</v>
      </c>
      <c r="P121" s="191" t="s">
        <v>87</v>
      </c>
      <c r="Q121" s="191"/>
    </row>
    <row r="122" spans="1:17" x14ac:dyDescent="0.25">
      <c r="A122" s="188" t="s">
        <v>398</v>
      </c>
      <c r="B122" s="195" t="s">
        <v>397</v>
      </c>
      <c r="C122" s="235">
        <v>193.85189592516949</v>
      </c>
      <c r="D122" s="235"/>
      <c r="E122" s="190"/>
      <c r="F122" s="198">
        <v>176.08812414437884</v>
      </c>
      <c r="G122" s="198"/>
      <c r="H122" s="190"/>
      <c r="I122" s="191">
        <v>165.75448610262799</v>
      </c>
      <c r="J122" s="191" t="s">
        <v>87</v>
      </c>
      <c r="K122" s="191"/>
      <c r="L122" s="191">
        <v>172.09452413503399</v>
      </c>
      <c r="M122" s="191" t="s">
        <v>87</v>
      </c>
      <c r="N122" s="191"/>
      <c r="O122" s="191">
        <v>161.327771204116</v>
      </c>
      <c r="P122" s="191" t="s">
        <v>87</v>
      </c>
      <c r="Q122" s="191"/>
    </row>
    <row r="123" spans="1:17" x14ac:dyDescent="0.25">
      <c r="A123" s="188" t="s">
        <v>573</v>
      </c>
      <c r="B123" s="195" t="s">
        <v>1961</v>
      </c>
      <c r="C123" s="235">
        <v>143.94813179542922</v>
      </c>
      <c r="D123" s="235"/>
      <c r="E123" s="190"/>
      <c r="F123" s="198">
        <v>132.64614667682179</v>
      </c>
      <c r="G123" s="198"/>
      <c r="H123" s="190"/>
      <c r="I123" s="191">
        <v>125.273939587005</v>
      </c>
      <c r="J123" s="191" t="s">
        <v>87</v>
      </c>
      <c r="K123" s="191"/>
      <c r="L123" s="191">
        <v>112.274861877047</v>
      </c>
      <c r="M123" s="191" t="s">
        <v>87</v>
      </c>
      <c r="N123" s="191"/>
      <c r="O123" s="191">
        <v>113.981443401083</v>
      </c>
      <c r="P123" s="191" t="s">
        <v>87</v>
      </c>
      <c r="Q123" s="191"/>
    </row>
    <row r="124" spans="1:17" x14ac:dyDescent="0.25">
      <c r="A124" s="188" t="s">
        <v>396</v>
      </c>
      <c r="B124" s="195" t="s">
        <v>1962</v>
      </c>
      <c r="C124" s="235">
        <v>20.655190489692814</v>
      </c>
      <c r="D124" s="235"/>
      <c r="E124" s="190"/>
      <c r="F124" s="198">
        <v>19.418871774915004</v>
      </c>
      <c r="G124" s="198"/>
      <c r="H124" s="190"/>
      <c r="I124" s="191">
        <v>18.193307020693901</v>
      </c>
      <c r="J124" s="191" t="s">
        <v>87</v>
      </c>
      <c r="K124" s="191"/>
      <c r="L124" s="191">
        <v>14.7426325671209</v>
      </c>
      <c r="M124" s="191" t="s">
        <v>87</v>
      </c>
      <c r="N124" s="191"/>
      <c r="O124" s="191">
        <v>14.1082368027462</v>
      </c>
      <c r="P124" s="191" t="s">
        <v>87</v>
      </c>
      <c r="Q124" s="191"/>
    </row>
    <row r="125" spans="1:17" x14ac:dyDescent="0.25">
      <c r="A125" s="188" t="s">
        <v>177</v>
      </c>
      <c r="B125" s="195" t="s">
        <v>176</v>
      </c>
      <c r="C125" s="235">
        <v>1.4532998436293958</v>
      </c>
      <c r="D125" s="235"/>
      <c r="E125" s="190"/>
      <c r="F125" s="198">
        <v>1.8245584884414585</v>
      </c>
      <c r="G125" s="198"/>
      <c r="H125" s="190"/>
      <c r="I125" s="191">
        <v>3.1399426885062298</v>
      </c>
      <c r="J125" s="191" t="s">
        <v>87</v>
      </c>
      <c r="K125" s="191"/>
      <c r="L125" s="191">
        <v>1.88174493241383</v>
      </c>
      <c r="M125" s="191" t="s">
        <v>87</v>
      </c>
      <c r="N125" s="191"/>
      <c r="O125" s="191">
        <v>1.4918960647296899</v>
      </c>
      <c r="P125" s="191" t="s">
        <v>87</v>
      </c>
      <c r="Q125" s="191"/>
    </row>
    <row r="126" spans="1:17" x14ac:dyDescent="0.25">
      <c r="A126" s="188" t="s">
        <v>175</v>
      </c>
      <c r="B126" s="195" t="s">
        <v>174</v>
      </c>
      <c r="C126" s="235">
        <v>17.146487019172664</v>
      </c>
      <c r="D126" s="235"/>
      <c r="E126" s="190"/>
      <c r="F126" s="198">
        <v>15.421951360060534</v>
      </c>
      <c r="G126" s="198"/>
      <c r="H126" s="190"/>
      <c r="I126" s="191">
        <v>12.923246315141499</v>
      </c>
      <c r="J126" s="191" t="s">
        <v>87</v>
      </c>
      <c r="K126" s="191"/>
      <c r="L126" s="191">
        <v>11.6561053362189</v>
      </c>
      <c r="M126" s="191" t="s">
        <v>87</v>
      </c>
      <c r="N126" s="191"/>
      <c r="O126" s="191">
        <v>10.6682675682279</v>
      </c>
      <c r="P126" s="191" t="s">
        <v>87</v>
      </c>
      <c r="Q126" s="191"/>
    </row>
    <row r="127" spans="1:17" x14ac:dyDescent="0.25">
      <c r="A127" s="188" t="s">
        <v>173</v>
      </c>
      <c r="B127" s="195" t="s">
        <v>172</v>
      </c>
      <c r="C127" s="235">
        <v>2.0554036268907527</v>
      </c>
      <c r="D127" s="235"/>
      <c r="E127" s="190"/>
      <c r="F127" s="198">
        <v>2.1723619264130116</v>
      </c>
      <c r="G127" s="198"/>
      <c r="H127" s="190"/>
      <c r="I127" s="191">
        <v>2.13011801704616</v>
      </c>
      <c r="J127" s="191" t="s">
        <v>87</v>
      </c>
      <c r="K127" s="191"/>
      <c r="L127" s="191">
        <v>1.20478229848818</v>
      </c>
      <c r="M127" s="191" t="s">
        <v>87</v>
      </c>
      <c r="N127" s="191"/>
      <c r="O127" s="191">
        <v>1.94807316978859</v>
      </c>
      <c r="P127" s="191" t="s">
        <v>87</v>
      </c>
      <c r="Q127" s="191"/>
    </row>
    <row r="128" spans="1:17" x14ac:dyDescent="0.25">
      <c r="A128" s="188" t="s">
        <v>395</v>
      </c>
      <c r="B128" s="195" t="s">
        <v>394</v>
      </c>
      <c r="C128" s="235">
        <v>27.430486424222135</v>
      </c>
      <c r="D128" s="235"/>
      <c r="E128" s="190"/>
      <c r="F128" s="198">
        <v>24.651190804112588</v>
      </c>
      <c r="G128" s="198"/>
      <c r="H128" s="190"/>
      <c r="I128" s="191">
        <v>23.5131036572296</v>
      </c>
      <c r="J128" s="191" t="s">
        <v>87</v>
      </c>
      <c r="K128" s="191"/>
      <c r="L128" s="191">
        <v>19.767424892404701</v>
      </c>
      <c r="M128" s="191" t="s">
        <v>87</v>
      </c>
      <c r="N128" s="191"/>
      <c r="O128" s="191">
        <v>21.268725882443199</v>
      </c>
      <c r="P128" s="191" t="s">
        <v>87</v>
      </c>
      <c r="Q128" s="191"/>
    </row>
    <row r="129" spans="1:17" x14ac:dyDescent="0.25">
      <c r="A129" s="188" t="s">
        <v>393</v>
      </c>
      <c r="B129" s="195" t="s">
        <v>392</v>
      </c>
      <c r="C129" s="235">
        <v>11.831737722286254</v>
      </c>
      <c r="D129" s="235"/>
      <c r="E129" s="190"/>
      <c r="F129" s="198">
        <v>12.00402289549408</v>
      </c>
      <c r="G129" s="198"/>
      <c r="H129" s="190"/>
      <c r="I129" s="191">
        <v>12.127641666571</v>
      </c>
      <c r="J129" s="191" t="s">
        <v>87</v>
      </c>
      <c r="K129" s="191"/>
      <c r="L129" s="191">
        <v>8.7718989196114698</v>
      </c>
      <c r="M129" s="191" t="s">
        <v>87</v>
      </c>
      <c r="N129" s="191"/>
      <c r="O129" s="191">
        <v>8.6790419987287404</v>
      </c>
      <c r="P129" s="191" t="s">
        <v>87</v>
      </c>
      <c r="Q129" s="191"/>
    </row>
    <row r="130" spans="1:17" x14ac:dyDescent="0.25">
      <c r="A130" s="188" t="s">
        <v>391</v>
      </c>
      <c r="B130" s="195" t="s">
        <v>390</v>
      </c>
      <c r="C130" s="235">
        <v>14.88723100991929</v>
      </c>
      <c r="D130" s="235"/>
      <c r="E130" s="190"/>
      <c r="F130" s="198">
        <v>14.438931139888727</v>
      </c>
      <c r="G130" s="198"/>
      <c r="H130" s="190"/>
      <c r="I130" s="191">
        <v>14.4378279594519</v>
      </c>
      <c r="J130" s="191" t="s">
        <v>87</v>
      </c>
      <c r="K130" s="191"/>
      <c r="L130" s="191">
        <v>13.622473447605801</v>
      </c>
      <c r="M130" s="191" t="s">
        <v>87</v>
      </c>
      <c r="N130" s="191"/>
      <c r="O130" s="191">
        <v>14.6972422570466</v>
      </c>
      <c r="P130" s="191" t="s">
        <v>87</v>
      </c>
      <c r="Q130" s="191"/>
    </row>
    <row r="131" spans="1:17" x14ac:dyDescent="0.25">
      <c r="A131" s="188" t="s">
        <v>389</v>
      </c>
      <c r="B131" s="195" t="s">
        <v>388</v>
      </c>
      <c r="C131" s="235">
        <v>69.143486149308742</v>
      </c>
      <c r="D131" s="235"/>
      <c r="E131" s="190"/>
      <c r="F131" s="198">
        <v>62.133130062411382</v>
      </c>
      <c r="G131" s="198"/>
      <c r="H131" s="190"/>
      <c r="I131" s="191">
        <v>57.002059283058699</v>
      </c>
      <c r="J131" s="191" t="s">
        <v>87</v>
      </c>
      <c r="K131" s="191"/>
      <c r="L131" s="191">
        <v>55.370432050304601</v>
      </c>
      <c r="M131" s="191" t="s">
        <v>87</v>
      </c>
      <c r="N131" s="191"/>
      <c r="O131" s="191">
        <v>55.228196460118603</v>
      </c>
      <c r="P131" s="191" t="s">
        <v>87</v>
      </c>
      <c r="Q131" s="191"/>
    </row>
    <row r="132" spans="1:17" x14ac:dyDescent="0.25">
      <c r="A132" s="188" t="s">
        <v>572</v>
      </c>
      <c r="B132" s="195" t="s">
        <v>1963</v>
      </c>
      <c r="C132" s="235">
        <v>196.83654152192474</v>
      </c>
      <c r="D132" s="235"/>
      <c r="E132" s="190"/>
      <c r="F132" s="198">
        <v>193.94136796811853</v>
      </c>
      <c r="G132" s="198"/>
      <c r="H132" s="190"/>
      <c r="I132" s="191">
        <v>192.13969575509299</v>
      </c>
      <c r="J132" s="191" t="s">
        <v>87</v>
      </c>
      <c r="K132" s="191"/>
      <c r="L132" s="191">
        <v>146.68329399588899</v>
      </c>
      <c r="M132" s="191" t="s">
        <v>87</v>
      </c>
      <c r="N132" s="191"/>
      <c r="O132" s="191">
        <v>143.58557032688699</v>
      </c>
      <c r="P132" s="191" t="s">
        <v>87</v>
      </c>
      <c r="Q132" s="191"/>
    </row>
    <row r="133" spans="1:17" x14ac:dyDescent="0.25">
      <c r="A133" s="188" t="s">
        <v>387</v>
      </c>
      <c r="B133" s="195" t="s">
        <v>386</v>
      </c>
      <c r="C133" s="235">
        <v>52.525601992887246</v>
      </c>
      <c r="D133" s="235"/>
      <c r="E133" s="190"/>
      <c r="F133" s="198">
        <v>49.143483613699267</v>
      </c>
      <c r="G133" s="198"/>
      <c r="H133" s="190"/>
      <c r="I133" s="191">
        <v>49.969746859145502</v>
      </c>
      <c r="J133" s="191" t="s">
        <v>87</v>
      </c>
      <c r="K133" s="191"/>
      <c r="L133" s="191">
        <v>40.283757827310403</v>
      </c>
      <c r="M133" s="191" t="s">
        <v>87</v>
      </c>
      <c r="N133" s="191"/>
      <c r="O133" s="191">
        <v>38.216715776343797</v>
      </c>
      <c r="P133" s="191" t="s">
        <v>87</v>
      </c>
      <c r="Q133" s="191"/>
    </row>
    <row r="134" spans="1:17" x14ac:dyDescent="0.25">
      <c r="A134" s="188" t="s">
        <v>385</v>
      </c>
      <c r="B134" s="195" t="s">
        <v>1964</v>
      </c>
      <c r="C134" s="235">
        <v>144.31093952903751</v>
      </c>
      <c r="D134" s="235"/>
      <c r="E134" s="190"/>
      <c r="F134" s="198">
        <v>144.79788435441927</v>
      </c>
      <c r="G134" s="198"/>
      <c r="H134" s="190"/>
      <c r="I134" s="191">
        <v>142.16994889594699</v>
      </c>
      <c r="J134" s="191" t="s">
        <v>87</v>
      </c>
      <c r="K134" s="191"/>
      <c r="L134" s="191">
        <v>106.399536168578</v>
      </c>
      <c r="M134" s="191" t="s">
        <v>87</v>
      </c>
      <c r="N134" s="191"/>
      <c r="O134" s="191">
        <v>105.36885455054301</v>
      </c>
      <c r="P134" s="191" t="s">
        <v>87</v>
      </c>
      <c r="Q134" s="191"/>
    </row>
    <row r="135" spans="1:17" x14ac:dyDescent="0.25">
      <c r="A135" s="188" t="s">
        <v>171</v>
      </c>
      <c r="B135" s="195" t="s">
        <v>170</v>
      </c>
      <c r="C135" s="235">
        <v>35.573890919313669</v>
      </c>
      <c r="D135" s="235"/>
      <c r="E135" s="190"/>
      <c r="F135" s="198">
        <v>37.729356164431017</v>
      </c>
      <c r="G135" s="198"/>
      <c r="H135" s="190"/>
      <c r="I135" s="191">
        <v>36.391243903623298</v>
      </c>
      <c r="J135" s="191" t="s">
        <v>87</v>
      </c>
      <c r="K135" s="191"/>
      <c r="L135" s="191">
        <v>27.3689610205391</v>
      </c>
      <c r="M135" s="191" t="s">
        <v>87</v>
      </c>
      <c r="N135" s="191"/>
      <c r="O135" s="191">
        <v>25.8488879139747</v>
      </c>
      <c r="P135" s="191" t="s">
        <v>87</v>
      </c>
      <c r="Q135" s="191"/>
    </row>
    <row r="136" spans="1:17" x14ac:dyDescent="0.25">
      <c r="A136" s="188" t="s">
        <v>169</v>
      </c>
      <c r="B136" s="195" t="s">
        <v>168</v>
      </c>
      <c r="C136" s="235">
        <v>15.834845484872798</v>
      </c>
      <c r="D136" s="235"/>
      <c r="E136" s="190"/>
      <c r="F136" s="198">
        <v>15.648753102952362</v>
      </c>
      <c r="G136" s="198"/>
      <c r="H136" s="190"/>
      <c r="I136" s="191">
        <v>15.498224133708399</v>
      </c>
      <c r="J136" s="191" t="s">
        <v>87</v>
      </c>
      <c r="K136" s="191"/>
      <c r="L136" s="191">
        <v>9.6322309601459306</v>
      </c>
      <c r="M136" s="191" t="s">
        <v>87</v>
      </c>
      <c r="N136" s="191"/>
      <c r="O136" s="191">
        <v>10.2362180209402</v>
      </c>
      <c r="P136" s="191" t="s">
        <v>87</v>
      </c>
      <c r="Q136" s="191"/>
    </row>
    <row r="137" spans="1:17" x14ac:dyDescent="0.25">
      <c r="A137" s="188" t="s">
        <v>167</v>
      </c>
      <c r="B137" s="195" t="s">
        <v>166</v>
      </c>
      <c r="C137" s="235">
        <v>34.852457669029427</v>
      </c>
      <c r="D137" s="235"/>
      <c r="E137" s="190"/>
      <c r="F137" s="198">
        <v>34.803311482257321</v>
      </c>
      <c r="G137" s="198"/>
      <c r="H137" s="190"/>
      <c r="I137" s="191">
        <v>34.930101213993296</v>
      </c>
      <c r="J137" s="191" t="s">
        <v>87</v>
      </c>
      <c r="K137" s="191"/>
      <c r="L137" s="191">
        <v>26.792536326375799</v>
      </c>
      <c r="M137" s="191" t="s">
        <v>87</v>
      </c>
      <c r="N137" s="191"/>
      <c r="O137" s="191">
        <v>27.653874485308702</v>
      </c>
      <c r="P137" s="191" t="s">
        <v>87</v>
      </c>
      <c r="Q137" s="191"/>
    </row>
    <row r="138" spans="1:17" x14ac:dyDescent="0.25">
      <c r="A138" s="188" t="s">
        <v>165</v>
      </c>
      <c r="B138" s="195" t="s">
        <v>164</v>
      </c>
      <c r="C138" s="235">
        <v>0.65955619877074179</v>
      </c>
      <c r="D138" s="235"/>
      <c r="E138" s="190"/>
      <c r="F138" s="198">
        <v>2.1491506339764261</v>
      </c>
      <c r="G138" s="198"/>
      <c r="H138" s="190"/>
      <c r="I138" s="191">
        <v>1.6573956585049301</v>
      </c>
      <c r="J138" s="191" t="s">
        <v>87</v>
      </c>
      <c r="K138" s="191"/>
      <c r="L138" s="191">
        <v>0.98128912637354204</v>
      </c>
      <c r="M138" s="191" t="s">
        <v>87</v>
      </c>
      <c r="N138" s="191"/>
      <c r="O138" s="191">
        <v>1.7022006638468701</v>
      </c>
      <c r="P138" s="191" t="s">
        <v>87</v>
      </c>
      <c r="Q138" s="191"/>
    </row>
    <row r="139" spans="1:17" x14ac:dyDescent="0.25">
      <c r="A139" s="188" t="s">
        <v>163</v>
      </c>
      <c r="B139" s="195" t="s">
        <v>162</v>
      </c>
      <c r="C139" s="235">
        <v>9.7033401878097365</v>
      </c>
      <c r="D139" s="235"/>
      <c r="E139" s="190"/>
      <c r="F139" s="198">
        <v>9.0772805607506442</v>
      </c>
      <c r="G139" s="198"/>
      <c r="H139" s="190"/>
      <c r="I139" s="191">
        <v>8.1492140745685209</v>
      </c>
      <c r="J139" s="191" t="s">
        <v>87</v>
      </c>
      <c r="K139" s="191"/>
      <c r="L139" s="191">
        <v>5.3729694573309796</v>
      </c>
      <c r="M139" s="191" t="s">
        <v>87</v>
      </c>
      <c r="N139" s="191"/>
      <c r="O139" s="191">
        <v>6.3481740219853098</v>
      </c>
      <c r="P139" s="191" t="s">
        <v>87</v>
      </c>
      <c r="Q139" s="191"/>
    </row>
    <row r="140" spans="1:17" x14ac:dyDescent="0.25">
      <c r="A140" s="188" t="s">
        <v>161</v>
      </c>
      <c r="B140" s="195" t="s">
        <v>160</v>
      </c>
      <c r="C140" s="235">
        <v>23.772467699129432</v>
      </c>
      <c r="D140" s="235"/>
      <c r="E140" s="190"/>
      <c r="F140" s="198">
        <v>22.068225909114997</v>
      </c>
      <c r="G140" s="198"/>
      <c r="H140" s="190"/>
      <c r="I140" s="191">
        <v>20.531037983402101</v>
      </c>
      <c r="J140" s="191" t="s">
        <v>87</v>
      </c>
      <c r="K140" s="191"/>
      <c r="L140" s="191">
        <v>15.9358653609487</v>
      </c>
      <c r="M140" s="191" t="s">
        <v>87</v>
      </c>
      <c r="N140" s="191"/>
      <c r="O140" s="191">
        <v>14.954242322219899</v>
      </c>
      <c r="P140" s="191" t="s">
        <v>87</v>
      </c>
      <c r="Q140" s="191"/>
    </row>
    <row r="141" spans="1:17" x14ac:dyDescent="0.25">
      <c r="A141" s="188" t="s">
        <v>159</v>
      </c>
      <c r="B141" s="195" t="s">
        <v>158</v>
      </c>
      <c r="C141" s="235">
        <v>0.99615781997925856</v>
      </c>
      <c r="D141" s="235"/>
      <c r="E141" s="190"/>
      <c r="F141" s="198">
        <v>0.79224308880854311</v>
      </c>
      <c r="G141" s="198"/>
      <c r="H141" s="190"/>
      <c r="I141" s="191">
        <v>2.1591741372957198</v>
      </c>
      <c r="J141" s="191" t="s">
        <v>87</v>
      </c>
      <c r="K141" s="191"/>
      <c r="L141" s="191">
        <v>1.0785239806167299</v>
      </c>
      <c r="M141" s="191" t="s">
        <v>87</v>
      </c>
      <c r="N141" s="191"/>
      <c r="O141" s="191">
        <v>0.75614315138799904</v>
      </c>
      <c r="P141" s="191" t="s">
        <v>87</v>
      </c>
      <c r="Q141" s="191"/>
    </row>
    <row r="142" spans="1:17" x14ac:dyDescent="0.25">
      <c r="A142" s="188" t="s">
        <v>157</v>
      </c>
      <c r="B142" s="195" t="s">
        <v>156</v>
      </c>
      <c r="C142" s="235">
        <v>1.6776584514278594</v>
      </c>
      <c r="D142" s="235"/>
      <c r="E142" s="190"/>
      <c r="F142" s="198">
        <v>1.0396676397458351</v>
      </c>
      <c r="G142" s="198"/>
      <c r="H142" s="190"/>
      <c r="I142" s="191">
        <v>0.79347296269960998</v>
      </c>
      <c r="J142" s="191" t="s">
        <v>87</v>
      </c>
      <c r="K142" s="191"/>
      <c r="L142" s="191">
        <v>0.53147561033693702</v>
      </c>
      <c r="M142" s="191" t="s">
        <v>87</v>
      </c>
      <c r="N142" s="191"/>
      <c r="O142" s="191">
        <v>0.41042541249831799</v>
      </c>
      <c r="P142" s="191" t="s">
        <v>87</v>
      </c>
      <c r="Q142" s="191"/>
    </row>
    <row r="143" spans="1:17" x14ac:dyDescent="0.25">
      <c r="A143" s="188" t="s">
        <v>155</v>
      </c>
      <c r="B143" s="195" t="s">
        <v>154</v>
      </c>
      <c r="C143" s="235">
        <v>21.240565098704582</v>
      </c>
      <c r="D143" s="235"/>
      <c r="E143" s="190"/>
      <c r="F143" s="198">
        <v>21.489895772382116</v>
      </c>
      <c r="G143" s="198"/>
      <c r="H143" s="190"/>
      <c r="I143" s="191">
        <v>22.0600848281513</v>
      </c>
      <c r="J143" s="191" t="s">
        <v>87</v>
      </c>
      <c r="K143" s="191"/>
      <c r="L143" s="191">
        <v>18.7056843259106</v>
      </c>
      <c r="M143" s="191" t="s">
        <v>87</v>
      </c>
      <c r="N143" s="191"/>
      <c r="O143" s="191">
        <v>17.458688558381201</v>
      </c>
      <c r="P143" s="191" t="s">
        <v>87</v>
      </c>
      <c r="Q143" s="191"/>
    </row>
    <row r="144" spans="1:17" x14ac:dyDescent="0.25">
      <c r="A144" s="188" t="s">
        <v>1127</v>
      </c>
      <c r="B144" s="195" t="s">
        <v>1965</v>
      </c>
      <c r="C144" s="235">
        <v>2055.2700279292048</v>
      </c>
      <c r="D144" s="235">
        <v>7529.0170578488942</v>
      </c>
      <c r="E144" s="190">
        <f t="shared" ref="E144:E191" si="9">C144/D144</f>
        <v>0.27297986073582009</v>
      </c>
      <c r="F144" s="198">
        <v>1877.8664016718524</v>
      </c>
      <c r="G144" s="198">
        <v>6685.8544818089358</v>
      </c>
      <c r="H144" s="190">
        <f>F144/G144</f>
        <v>0.28087156350489006</v>
      </c>
      <c r="I144" s="191">
        <v>1726.26996626082</v>
      </c>
      <c r="J144" s="191">
        <v>6325.6136574287002</v>
      </c>
      <c r="K144" s="191">
        <f>I144/J144</f>
        <v>0.27290158073968301</v>
      </c>
      <c r="L144" s="191">
        <v>1686.5651557688</v>
      </c>
      <c r="M144" s="191">
        <v>5742.2533604497103</v>
      </c>
      <c r="N144" s="191">
        <f>L144/M144</f>
        <v>0.29371137947084852</v>
      </c>
      <c r="O144" s="191">
        <v>1570.74432922759</v>
      </c>
      <c r="P144" s="191">
        <v>5610.8173856835701</v>
      </c>
      <c r="Q144" s="191">
        <f>O144/P144</f>
        <v>0.27994928746664688</v>
      </c>
    </row>
    <row r="145" spans="1:17" x14ac:dyDescent="0.25">
      <c r="A145" s="188" t="s">
        <v>571</v>
      </c>
      <c r="B145" s="195" t="s">
        <v>570</v>
      </c>
      <c r="C145" s="235">
        <v>197.22220508037699</v>
      </c>
      <c r="D145" s="235"/>
      <c r="E145" s="190"/>
      <c r="F145" s="198">
        <v>182.00845127653457</v>
      </c>
      <c r="G145" s="198"/>
      <c r="H145" s="190"/>
      <c r="I145" s="191">
        <v>165.857154524777</v>
      </c>
      <c r="J145" s="191" t="s">
        <v>87</v>
      </c>
      <c r="K145" s="191"/>
      <c r="L145" s="191">
        <v>165.059665459955</v>
      </c>
      <c r="M145" s="191" t="s">
        <v>87</v>
      </c>
      <c r="N145" s="191"/>
      <c r="O145" s="191">
        <v>150.51058371648699</v>
      </c>
      <c r="P145" s="191" t="s">
        <v>87</v>
      </c>
      <c r="Q145" s="191"/>
    </row>
    <row r="146" spans="1:17" x14ac:dyDescent="0.25">
      <c r="A146" s="188" t="s">
        <v>384</v>
      </c>
      <c r="B146" s="195" t="s">
        <v>383</v>
      </c>
      <c r="C146" s="235">
        <v>125.17309090640268</v>
      </c>
      <c r="D146" s="235"/>
      <c r="E146" s="190"/>
      <c r="F146" s="198">
        <v>114.47789017880626</v>
      </c>
      <c r="G146" s="198"/>
      <c r="H146" s="190"/>
      <c r="I146" s="191">
        <v>99.965128675148407</v>
      </c>
      <c r="J146" s="191" t="s">
        <v>87</v>
      </c>
      <c r="K146" s="191"/>
      <c r="L146" s="191">
        <v>112.431074074588</v>
      </c>
      <c r="M146" s="191" t="s">
        <v>87</v>
      </c>
      <c r="N146" s="191"/>
      <c r="O146" s="191">
        <v>98.529309710088398</v>
      </c>
      <c r="P146" s="191" t="s">
        <v>87</v>
      </c>
      <c r="Q146" s="191"/>
    </row>
    <row r="147" spans="1:17" x14ac:dyDescent="0.25">
      <c r="A147" s="188" t="s">
        <v>382</v>
      </c>
      <c r="B147" s="195" t="s">
        <v>381</v>
      </c>
      <c r="C147" s="235">
        <v>23.612804671090057</v>
      </c>
      <c r="D147" s="235"/>
      <c r="E147" s="190"/>
      <c r="F147" s="198">
        <v>18.097650460902724</v>
      </c>
      <c r="G147" s="198"/>
      <c r="H147" s="190"/>
      <c r="I147" s="191">
        <v>20.6938237720099</v>
      </c>
      <c r="J147" s="191" t="s">
        <v>87</v>
      </c>
      <c r="K147" s="191"/>
      <c r="L147" s="191">
        <v>16.215237546645099</v>
      </c>
      <c r="M147" s="191" t="s">
        <v>87</v>
      </c>
      <c r="N147" s="191"/>
      <c r="O147" s="191">
        <v>16.0107118803673</v>
      </c>
      <c r="P147" s="191" t="s">
        <v>87</v>
      </c>
      <c r="Q147" s="191"/>
    </row>
    <row r="148" spans="1:17" x14ac:dyDescent="0.25">
      <c r="A148" s="188" t="s">
        <v>380</v>
      </c>
      <c r="B148" s="195" t="s">
        <v>379</v>
      </c>
      <c r="C148" s="235">
        <v>5.9626494023939953</v>
      </c>
      <c r="D148" s="235"/>
      <c r="E148" s="190"/>
      <c r="F148" s="198">
        <v>6.6926472633481273</v>
      </c>
      <c r="G148" s="198"/>
      <c r="H148" s="190"/>
      <c r="I148" s="191">
        <v>6.6133680265506802</v>
      </c>
      <c r="J148" s="191" t="s">
        <v>87</v>
      </c>
      <c r="K148" s="191"/>
      <c r="L148" s="191">
        <v>4.0786395308576404</v>
      </c>
      <c r="M148" s="191" t="s">
        <v>87</v>
      </c>
      <c r="N148" s="191"/>
      <c r="O148" s="191">
        <v>5.0555986021349399</v>
      </c>
      <c r="P148" s="191" t="s">
        <v>87</v>
      </c>
      <c r="Q148" s="191"/>
    </row>
    <row r="149" spans="1:17" x14ac:dyDescent="0.25">
      <c r="A149" s="188" t="s">
        <v>378</v>
      </c>
      <c r="B149" s="195" t="s">
        <v>377</v>
      </c>
      <c r="C149" s="235">
        <v>42.473660100490271</v>
      </c>
      <c r="D149" s="235"/>
      <c r="E149" s="190"/>
      <c r="F149" s="198">
        <v>42.740263373477454</v>
      </c>
      <c r="G149" s="198"/>
      <c r="H149" s="190"/>
      <c r="I149" s="191">
        <v>38.584834051067801</v>
      </c>
      <c r="J149" s="191" t="s">
        <v>87</v>
      </c>
      <c r="K149" s="191"/>
      <c r="L149" s="191">
        <v>32.334714307863401</v>
      </c>
      <c r="M149" s="191" t="s">
        <v>87</v>
      </c>
      <c r="N149" s="191"/>
      <c r="O149" s="191">
        <v>30.9149635238964</v>
      </c>
      <c r="P149" s="191" t="s">
        <v>87</v>
      </c>
      <c r="Q149" s="191"/>
    </row>
    <row r="150" spans="1:17" x14ac:dyDescent="0.25">
      <c r="A150" s="188" t="s">
        <v>569</v>
      </c>
      <c r="B150" s="195" t="s">
        <v>1966</v>
      </c>
      <c r="C150" s="235">
        <v>157.00414298578806</v>
      </c>
      <c r="D150" s="235"/>
      <c r="E150" s="190"/>
      <c r="F150" s="198">
        <v>132.50755463507093</v>
      </c>
      <c r="G150" s="198"/>
      <c r="H150" s="190"/>
      <c r="I150" s="191">
        <v>132.566843543093</v>
      </c>
      <c r="J150" s="191" t="s">
        <v>87</v>
      </c>
      <c r="K150" s="191"/>
      <c r="L150" s="191">
        <v>114.764505128038</v>
      </c>
      <c r="M150" s="191" t="s">
        <v>87</v>
      </c>
      <c r="N150" s="191"/>
      <c r="O150" s="191">
        <v>117.793662560521</v>
      </c>
      <c r="P150" s="191" t="s">
        <v>87</v>
      </c>
      <c r="Q150" s="191"/>
    </row>
    <row r="151" spans="1:17" x14ac:dyDescent="0.25">
      <c r="A151" s="188" t="s">
        <v>376</v>
      </c>
      <c r="B151" s="195" t="s">
        <v>375</v>
      </c>
      <c r="C151" s="235">
        <v>7.396876487737468</v>
      </c>
      <c r="D151" s="235"/>
      <c r="E151" s="190"/>
      <c r="F151" s="198">
        <v>6.8545308540742784</v>
      </c>
      <c r="G151" s="198"/>
      <c r="H151" s="190"/>
      <c r="I151" s="191">
        <v>7.2280701712753697</v>
      </c>
      <c r="J151" s="191" t="s">
        <v>87</v>
      </c>
      <c r="K151" s="191"/>
      <c r="L151" s="191">
        <v>4.6732631127065396</v>
      </c>
      <c r="M151" s="191" t="s">
        <v>87</v>
      </c>
      <c r="N151" s="191"/>
      <c r="O151" s="191">
        <v>4.8264646484299396</v>
      </c>
      <c r="P151" s="191" t="s">
        <v>87</v>
      </c>
      <c r="Q151" s="191"/>
    </row>
    <row r="152" spans="1:17" x14ac:dyDescent="0.25">
      <c r="A152" s="188" t="s">
        <v>374</v>
      </c>
      <c r="B152" s="195" t="s">
        <v>373</v>
      </c>
      <c r="C152" s="235">
        <v>47.070291029245304</v>
      </c>
      <c r="D152" s="235"/>
      <c r="E152" s="190"/>
      <c r="F152" s="198">
        <v>40.659518563209041</v>
      </c>
      <c r="G152" s="198"/>
      <c r="H152" s="190"/>
      <c r="I152" s="191">
        <v>40.471165035487303</v>
      </c>
      <c r="J152" s="191" t="s">
        <v>87</v>
      </c>
      <c r="K152" s="191"/>
      <c r="L152" s="191">
        <v>36.631228429258499</v>
      </c>
      <c r="M152" s="191" t="s">
        <v>87</v>
      </c>
      <c r="N152" s="191"/>
      <c r="O152" s="191">
        <v>37.304520509446199</v>
      </c>
      <c r="P152" s="191" t="s">
        <v>87</v>
      </c>
      <c r="Q152" s="191"/>
    </row>
    <row r="153" spans="1:17" x14ac:dyDescent="0.25">
      <c r="A153" s="188" t="s">
        <v>372</v>
      </c>
      <c r="B153" s="195" t="s">
        <v>371</v>
      </c>
      <c r="C153" s="235">
        <v>39.476413281175979</v>
      </c>
      <c r="D153" s="235"/>
      <c r="E153" s="190"/>
      <c r="F153" s="198">
        <v>33.92780181105126</v>
      </c>
      <c r="G153" s="198"/>
      <c r="H153" s="190"/>
      <c r="I153" s="191">
        <v>33.737474610229597</v>
      </c>
      <c r="J153" s="191" t="s">
        <v>87</v>
      </c>
      <c r="K153" s="191"/>
      <c r="L153" s="191">
        <v>30.119122535719001</v>
      </c>
      <c r="M153" s="191" t="s">
        <v>87</v>
      </c>
      <c r="N153" s="191"/>
      <c r="O153" s="191">
        <v>30.2564761775396</v>
      </c>
      <c r="P153" s="191" t="s">
        <v>87</v>
      </c>
      <c r="Q153" s="191"/>
    </row>
    <row r="154" spans="1:17" x14ac:dyDescent="0.25">
      <c r="A154" s="188" t="s">
        <v>370</v>
      </c>
      <c r="B154" s="195" t="s">
        <v>369</v>
      </c>
      <c r="C154" s="235">
        <v>35.639592899635907</v>
      </c>
      <c r="D154" s="235"/>
      <c r="E154" s="190"/>
      <c r="F154" s="198">
        <v>29.283367052753018</v>
      </c>
      <c r="G154" s="198"/>
      <c r="H154" s="190"/>
      <c r="I154" s="191">
        <v>27.717694886707701</v>
      </c>
      <c r="J154" s="191" t="s">
        <v>87</v>
      </c>
      <c r="K154" s="191"/>
      <c r="L154" s="191">
        <v>23.498691865059101</v>
      </c>
      <c r="M154" s="191" t="s">
        <v>87</v>
      </c>
      <c r="N154" s="191"/>
      <c r="O154" s="191">
        <v>23.721579385632399</v>
      </c>
      <c r="P154" s="191" t="s">
        <v>87</v>
      </c>
      <c r="Q154" s="191"/>
    </row>
    <row r="155" spans="1:17" x14ac:dyDescent="0.25">
      <c r="A155" s="188" t="s">
        <v>368</v>
      </c>
      <c r="B155" s="195" t="s">
        <v>367</v>
      </c>
      <c r="C155" s="235">
        <v>27.420969287993422</v>
      </c>
      <c r="D155" s="235"/>
      <c r="E155" s="190"/>
      <c r="F155" s="198">
        <v>21.782336353983336</v>
      </c>
      <c r="G155" s="198"/>
      <c r="H155" s="190"/>
      <c r="I155" s="191">
        <v>23.412438839393001</v>
      </c>
      <c r="J155" s="191" t="s">
        <v>87</v>
      </c>
      <c r="K155" s="191"/>
      <c r="L155" s="191">
        <v>19.842199185295001</v>
      </c>
      <c r="M155" s="191" t="s">
        <v>87</v>
      </c>
      <c r="N155" s="191"/>
      <c r="O155" s="191">
        <v>21.684621839472399</v>
      </c>
      <c r="P155" s="191" t="s">
        <v>87</v>
      </c>
      <c r="Q155" s="191"/>
    </row>
    <row r="156" spans="1:17" x14ac:dyDescent="0.25">
      <c r="A156" s="188" t="s">
        <v>568</v>
      </c>
      <c r="B156" s="195" t="s">
        <v>1967</v>
      </c>
      <c r="C156" s="235">
        <v>1117.0979780514569</v>
      </c>
      <c r="D156" s="235"/>
      <c r="E156" s="190"/>
      <c r="F156" s="198">
        <v>1048.5136064485534</v>
      </c>
      <c r="G156" s="198"/>
      <c r="H156" s="190"/>
      <c r="I156" s="191">
        <v>973.00495448300796</v>
      </c>
      <c r="J156" s="191" t="s">
        <v>87</v>
      </c>
      <c r="K156" s="191"/>
      <c r="L156" s="191">
        <v>951.74804811070101</v>
      </c>
      <c r="M156" s="191" t="s">
        <v>87</v>
      </c>
      <c r="N156" s="191"/>
      <c r="O156" s="191">
        <v>864.812385007187</v>
      </c>
      <c r="P156" s="191" t="s">
        <v>87</v>
      </c>
      <c r="Q156" s="191"/>
    </row>
    <row r="157" spans="1:17" x14ac:dyDescent="0.25">
      <c r="A157" s="188" t="s">
        <v>366</v>
      </c>
      <c r="B157" s="195" t="s">
        <v>1968</v>
      </c>
      <c r="C157" s="235">
        <v>181.66849729638079</v>
      </c>
      <c r="D157" s="235"/>
      <c r="E157" s="190"/>
      <c r="F157" s="198">
        <v>159.08964674664102</v>
      </c>
      <c r="G157" s="198"/>
      <c r="H157" s="190"/>
      <c r="I157" s="191">
        <v>155.98948773735501</v>
      </c>
      <c r="J157" s="191" t="s">
        <v>87</v>
      </c>
      <c r="K157" s="191"/>
      <c r="L157" s="191">
        <v>149.974380489943</v>
      </c>
      <c r="M157" s="191" t="s">
        <v>87</v>
      </c>
      <c r="N157" s="191"/>
      <c r="O157" s="191">
        <v>146.93266056134701</v>
      </c>
      <c r="P157" s="191" t="s">
        <v>87</v>
      </c>
      <c r="Q157" s="191"/>
    </row>
    <row r="158" spans="1:17" x14ac:dyDescent="0.25">
      <c r="A158" s="188" t="s">
        <v>153</v>
      </c>
      <c r="B158" s="195" t="s">
        <v>152</v>
      </c>
      <c r="C158" s="235">
        <v>48.991202485620235</v>
      </c>
      <c r="D158" s="235"/>
      <c r="E158" s="190"/>
      <c r="F158" s="198">
        <v>46.45093919813236</v>
      </c>
      <c r="G158" s="198"/>
      <c r="H158" s="190"/>
      <c r="I158" s="191">
        <v>53.807359128043203</v>
      </c>
      <c r="J158" s="191" t="s">
        <v>87</v>
      </c>
      <c r="K158" s="191"/>
      <c r="L158" s="191">
        <v>67.477772706206807</v>
      </c>
      <c r="M158" s="191" t="s">
        <v>87</v>
      </c>
      <c r="N158" s="191"/>
      <c r="O158" s="191">
        <v>66.345672870968997</v>
      </c>
      <c r="P158" s="191" t="s">
        <v>87</v>
      </c>
      <c r="Q158" s="191"/>
    </row>
    <row r="159" spans="1:17" x14ac:dyDescent="0.25">
      <c r="A159" s="188" t="s">
        <v>151</v>
      </c>
      <c r="B159" s="195" t="s">
        <v>150</v>
      </c>
      <c r="C159" s="235">
        <v>132.67729481076054</v>
      </c>
      <c r="D159" s="235"/>
      <c r="E159" s="190"/>
      <c r="F159" s="198">
        <v>112.63870754850866</v>
      </c>
      <c r="G159" s="198"/>
      <c r="H159" s="190"/>
      <c r="I159" s="191">
        <v>102.18212860931099</v>
      </c>
      <c r="J159" s="191" t="s">
        <v>87</v>
      </c>
      <c r="K159" s="191"/>
      <c r="L159" s="191">
        <v>82.496607783736494</v>
      </c>
      <c r="M159" s="191" t="s">
        <v>87</v>
      </c>
      <c r="N159" s="191"/>
      <c r="O159" s="191">
        <v>80.586987690377697</v>
      </c>
      <c r="P159" s="191" t="s">
        <v>87</v>
      </c>
      <c r="Q159" s="191"/>
    </row>
    <row r="160" spans="1:17" x14ac:dyDescent="0.25">
      <c r="A160" s="188" t="s">
        <v>365</v>
      </c>
      <c r="B160" s="195" t="s">
        <v>364</v>
      </c>
      <c r="C160" s="235">
        <v>66.856767500696776</v>
      </c>
      <c r="D160" s="235"/>
      <c r="E160" s="190"/>
      <c r="F160" s="198">
        <v>61.404033574446871</v>
      </c>
      <c r="G160" s="198"/>
      <c r="H160" s="190"/>
      <c r="I160" s="191">
        <v>58.760977038872397</v>
      </c>
      <c r="J160" s="191" t="s">
        <v>87</v>
      </c>
      <c r="K160" s="191"/>
      <c r="L160" s="191">
        <v>55.564470703159202</v>
      </c>
      <c r="M160" s="191" t="s">
        <v>87</v>
      </c>
      <c r="N160" s="191"/>
      <c r="O160" s="191">
        <v>51.134679209586302</v>
      </c>
      <c r="P160" s="191" t="s">
        <v>87</v>
      </c>
      <c r="Q160" s="191"/>
    </row>
    <row r="161" spans="1:17" x14ac:dyDescent="0.25">
      <c r="A161" s="188" t="s">
        <v>363</v>
      </c>
      <c r="B161" s="195" t="s">
        <v>362</v>
      </c>
      <c r="C161" s="235">
        <v>239.18068241157215</v>
      </c>
      <c r="D161" s="235"/>
      <c r="E161" s="190"/>
      <c r="F161" s="198">
        <v>224.42334057854561</v>
      </c>
      <c r="G161" s="198"/>
      <c r="H161" s="190"/>
      <c r="I161" s="191">
        <v>204.535405812638</v>
      </c>
      <c r="J161" s="191" t="s">
        <v>87</v>
      </c>
      <c r="K161" s="191"/>
      <c r="L161" s="191">
        <v>214.09205900078899</v>
      </c>
      <c r="M161" s="191" t="s">
        <v>87</v>
      </c>
      <c r="N161" s="191"/>
      <c r="O161" s="191">
        <v>195.26761021718201</v>
      </c>
      <c r="P161" s="191" t="s">
        <v>87</v>
      </c>
      <c r="Q161" s="191"/>
    </row>
    <row r="162" spans="1:17" x14ac:dyDescent="0.25">
      <c r="A162" s="188" t="s">
        <v>149</v>
      </c>
      <c r="B162" s="195" t="s">
        <v>148</v>
      </c>
      <c r="C162" s="235">
        <v>178.53010322978795</v>
      </c>
      <c r="D162" s="235"/>
      <c r="E162" s="190"/>
      <c r="F162" s="198">
        <v>164.16703369560136</v>
      </c>
      <c r="G162" s="198"/>
      <c r="H162" s="190"/>
      <c r="I162" s="191">
        <v>147.62554769763901</v>
      </c>
      <c r="J162" s="191" t="s">
        <v>87</v>
      </c>
      <c r="K162" s="191"/>
      <c r="L162" s="191">
        <v>156.81097018534501</v>
      </c>
      <c r="M162" s="191" t="s">
        <v>87</v>
      </c>
      <c r="N162" s="191"/>
      <c r="O162" s="191">
        <v>139.04191230261199</v>
      </c>
      <c r="P162" s="191" t="s">
        <v>87</v>
      </c>
      <c r="Q162" s="191"/>
    </row>
    <row r="163" spans="1:17" x14ac:dyDescent="0.25">
      <c r="A163" s="188" t="s">
        <v>147</v>
      </c>
      <c r="B163" s="195" t="s">
        <v>146</v>
      </c>
      <c r="C163" s="235">
        <v>60.650579181784195</v>
      </c>
      <c r="D163" s="235"/>
      <c r="E163" s="190"/>
      <c r="F163" s="198">
        <v>60.256306882944237</v>
      </c>
      <c r="G163" s="198"/>
      <c r="H163" s="190"/>
      <c r="I163" s="191">
        <v>56.909858114998499</v>
      </c>
      <c r="J163" s="191" t="s">
        <v>87</v>
      </c>
      <c r="K163" s="191"/>
      <c r="L163" s="191">
        <v>57.2810888154441</v>
      </c>
      <c r="M163" s="191" t="s">
        <v>87</v>
      </c>
      <c r="N163" s="191"/>
      <c r="O163" s="191">
        <v>56.2256979145697</v>
      </c>
      <c r="P163" s="191" t="s">
        <v>87</v>
      </c>
      <c r="Q163" s="191"/>
    </row>
    <row r="164" spans="1:17" x14ac:dyDescent="0.25">
      <c r="A164" s="188" t="s">
        <v>361</v>
      </c>
      <c r="B164" s="195" t="s">
        <v>1969</v>
      </c>
      <c r="C164" s="235">
        <v>218.75409849905094</v>
      </c>
      <c r="D164" s="235"/>
      <c r="E164" s="190"/>
      <c r="F164" s="198">
        <v>211.93863438490865</v>
      </c>
      <c r="G164" s="198"/>
      <c r="H164" s="190"/>
      <c r="I164" s="191">
        <v>198.81103800828501</v>
      </c>
      <c r="J164" s="191" t="s">
        <v>87</v>
      </c>
      <c r="K164" s="191"/>
      <c r="L164" s="191">
        <v>178.67748900184401</v>
      </c>
      <c r="M164" s="191" t="s">
        <v>87</v>
      </c>
      <c r="N164" s="191"/>
      <c r="O164" s="191">
        <v>169.92066154212</v>
      </c>
      <c r="P164" s="191" t="s">
        <v>87</v>
      </c>
      <c r="Q164" s="191"/>
    </row>
    <row r="165" spans="1:17" x14ac:dyDescent="0.25">
      <c r="A165" s="188" t="s">
        <v>145</v>
      </c>
      <c r="B165" s="195" t="s">
        <v>144</v>
      </c>
      <c r="C165" s="235">
        <v>70.111081064624713</v>
      </c>
      <c r="D165" s="235"/>
      <c r="E165" s="190"/>
      <c r="F165" s="198">
        <v>68.237434733062614</v>
      </c>
      <c r="G165" s="198"/>
      <c r="H165" s="190"/>
      <c r="I165" s="191">
        <v>61.840113458293999</v>
      </c>
      <c r="J165" s="191" t="s">
        <v>87</v>
      </c>
      <c r="K165" s="191"/>
      <c r="L165" s="191">
        <v>53.362673357149298</v>
      </c>
      <c r="M165" s="191" t="s">
        <v>87</v>
      </c>
      <c r="N165" s="191"/>
      <c r="O165" s="191">
        <v>49.583360234274302</v>
      </c>
      <c r="P165" s="191" t="s">
        <v>87</v>
      </c>
      <c r="Q165" s="191"/>
    </row>
    <row r="166" spans="1:17" x14ac:dyDescent="0.25">
      <c r="A166" s="188" t="s">
        <v>143</v>
      </c>
      <c r="B166" s="195" t="s">
        <v>142</v>
      </c>
      <c r="C166" s="235">
        <v>22.428062931180573</v>
      </c>
      <c r="D166" s="235"/>
      <c r="E166" s="190"/>
      <c r="F166" s="198">
        <v>21.42653168962401</v>
      </c>
      <c r="G166" s="198"/>
      <c r="H166" s="190"/>
      <c r="I166" s="191">
        <v>20.715730719740801</v>
      </c>
      <c r="J166" s="191" t="s">
        <v>87</v>
      </c>
      <c r="K166" s="191"/>
      <c r="L166" s="191">
        <v>20.057003657287702</v>
      </c>
      <c r="M166" s="191" t="s">
        <v>87</v>
      </c>
      <c r="N166" s="191"/>
      <c r="O166" s="191">
        <v>19.7247411701264</v>
      </c>
      <c r="P166" s="191" t="s">
        <v>87</v>
      </c>
      <c r="Q166" s="191"/>
    </row>
    <row r="167" spans="1:17" x14ac:dyDescent="0.25">
      <c r="A167" s="188" t="s">
        <v>141</v>
      </c>
      <c r="B167" s="195" t="s">
        <v>140</v>
      </c>
      <c r="C167" s="235">
        <v>85.757830621449898</v>
      </c>
      <c r="D167" s="235"/>
      <c r="E167" s="190"/>
      <c r="F167" s="198">
        <v>82.154268525971958</v>
      </c>
      <c r="G167" s="198"/>
      <c r="H167" s="190"/>
      <c r="I167" s="191">
        <v>75.664700526456201</v>
      </c>
      <c r="J167" s="191" t="s">
        <v>87</v>
      </c>
      <c r="K167" s="191"/>
      <c r="L167" s="191">
        <v>71.378486125425695</v>
      </c>
      <c r="M167" s="191" t="s">
        <v>87</v>
      </c>
      <c r="N167" s="191"/>
      <c r="O167" s="191">
        <v>68.041364178251797</v>
      </c>
      <c r="P167" s="191" t="s">
        <v>87</v>
      </c>
      <c r="Q167" s="191"/>
    </row>
    <row r="168" spans="1:17" x14ac:dyDescent="0.25">
      <c r="A168" s="188" t="s">
        <v>139</v>
      </c>
      <c r="B168" s="195" t="s">
        <v>138</v>
      </c>
      <c r="C168" s="235">
        <v>40.457123881795738</v>
      </c>
      <c r="D168" s="235"/>
      <c r="E168" s="190"/>
      <c r="F168" s="198">
        <v>40.120399436250061</v>
      </c>
      <c r="G168" s="198"/>
      <c r="H168" s="190"/>
      <c r="I168" s="191">
        <v>40.5904933037936</v>
      </c>
      <c r="J168" s="191" t="s">
        <v>87</v>
      </c>
      <c r="K168" s="191"/>
      <c r="L168" s="191">
        <v>33.879325861980902</v>
      </c>
      <c r="M168" s="191" t="s">
        <v>87</v>
      </c>
      <c r="N168" s="191"/>
      <c r="O168" s="191">
        <v>32.571195959467303</v>
      </c>
      <c r="P168" s="191" t="s">
        <v>87</v>
      </c>
      <c r="Q168" s="191"/>
    </row>
    <row r="169" spans="1:17" x14ac:dyDescent="0.25">
      <c r="A169" s="188" t="s">
        <v>360</v>
      </c>
      <c r="B169" s="195" t="s">
        <v>1970</v>
      </c>
      <c r="C169" s="235">
        <v>410.63793234375623</v>
      </c>
      <c r="D169" s="235"/>
      <c r="E169" s="190"/>
      <c r="F169" s="198">
        <v>391.65795116401148</v>
      </c>
      <c r="G169" s="198"/>
      <c r="H169" s="190"/>
      <c r="I169" s="191">
        <v>354.908045885859</v>
      </c>
      <c r="J169" s="191" t="s">
        <v>87</v>
      </c>
      <c r="K169" s="191"/>
      <c r="L169" s="191">
        <v>353.43964891496603</v>
      </c>
      <c r="M169" s="191" t="s">
        <v>87</v>
      </c>
      <c r="N169" s="191"/>
      <c r="O169" s="191">
        <v>301.55677347695303</v>
      </c>
      <c r="P169" s="191" t="s">
        <v>87</v>
      </c>
      <c r="Q169" s="191"/>
    </row>
    <row r="170" spans="1:17" x14ac:dyDescent="0.25">
      <c r="A170" s="188" t="s">
        <v>137</v>
      </c>
      <c r="B170" s="195" t="s">
        <v>136</v>
      </c>
      <c r="C170" s="235">
        <v>69.41759651930164</v>
      </c>
      <c r="D170" s="235"/>
      <c r="E170" s="190"/>
      <c r="F170" s="198">
        <v>64.860018376931748</v>
      </c>
      <c r="G170" s="198"/>
      <c r="H170" s="190"/>
      <c r="I170" s="191">
        <v>56.071433976205697</v>
      </c>
      <c r="J170" s="191" t="s">
        <v>87</v>
      </c>
      <c r="K170" s="191"/>
      <c r="L170" s="191">
        <v>58.282640370823501</v>
      </c>
      <c r="M170" s="191" t="s">
        <v>87</v>
      </c>
      <c r="N170" s="191"/>
      <c r="O170" s="191">
        <v>52.8274375623742</v>
      </c>
      <c r="P170" s="191" t="s">
        <v>87</v>
      </c>
      <c r="Q170" s="191"/>
    </row>
    <row r="171" spans="1:17" x14ac:dyDescent="0.25">
      <c r="A171" s="188" t="s">
        <v>135</v>
      </c>
      <c r="B171" s="195" t="s">
        <v>134</v>
      </c>
      <c r="C171" s="235">
        <v>19.884856400599986</v>
      </c>
      <c r="D171" s="235"/>
      <c r="E171" s="190"/>
      <c r="F171" s="198">
        <v>19.177041535337597</v>
      </c>
      <c r="G171" s="198"/>
      <c r="H171" s="190"/>
      <c r="I171" s="191">
        <v>18.929645888361598</v>
      </c>
      <c r="J171" s="191" t="s">
        <v>87</v>
      </c>
      <c r="K171" s="191"/>
      <c r="L171" s="191">
        <v>13.601421837373399</v>
      </c>
      <c r="M171" s="191" t="s">
        <v>87</v>
      </c>
      <c r="N171" s="191"/>
      <c r="O171" s="191">
        <v>14.157529917658801</v>
      </c>
      <c r="P171" s="191" t="s">
        <v>87</v>
      </c>
      <c r="Q171" s="191"/>
    </row>
    <row r="172" spans="1:17" x14ac:dyDescent="0.25">
      <c r="A172" s="188" t="s">
        <v>133</v>
      </c>
      <c r="B172" s="195" t="s">
        <v>132</v>
      </c>
      <c r="C172" s="235">
        <v>33.064830665702182</v>
      </c>
      <c r="D172" s="235"/>
      <c r="E172" s="190"/>
      <c r="F172" s="198">
        <v>23.193797841932991</v>
      </c>
      <c r="G172" s="198"/>
      <c r="H172" s="190"/>
      <c r="I172" s="191">
        <v>28.817918276445599</v>
      </c>
      <c r="J172" s="191" t="s">
        <v>87</v>
      </c>
      <c r="K172" s="191"/>
      <c r="L172" s="191">
        <v>22.8976927259835</v>
      </c>
      <c r="M172" s="191" t="s">
        <v>87</v>
      </c>
      <c r="N172" s="191"/>
      <c r="O172" s="191">
        <v>31.578356101686602</v>
      </c>
      <c r="P172" s="191" t="s">
        <v>87</v>
      </c>
      <c r="Q172" s="191"/>
    </row>
    <row r="173" spans="1:17" x14ac:dyDescent="0.25">
      <c r="A173" s="188" t="s">
        <v>131</v>
      </c>
      <c r="B173" s="195" t="s">
        <v>130</v>
      </c>
      <c r="C173" s="235">
        <v>287.69240759027576</v>
      </c>
      <c r="D173" s="235"/>
      <c r="E173" s="190"/>
      <c r="F173" s="198">
        <v>284.42709340980912</v>
      </c>
      <c r="G173" s="198"/>
      <c r="H173" s="190"/>
      <c r="I173" s="191">
        <v>251.00141971308699</v>
      </c>
      <c r="J173" s="191" t="s">
        <v>87</v>
      </c>
      <c r="K173" s="191"/>
      <c r="L173" s="191">
        <v>256.30339348509398</v>
      </c>
      <c r="M173" s="191" t="s">
        <v>87</v>
      </c>
      <c r="N173" s="191"/>
      <c r="O173" s="191">
        <v>202.49723807901799</v>
      </c>
      <c r="P173" s="191" t="s">
        <v>87</v>
      </c>
      <c r="Q173" s="191"/>
    </row>
    <row r="174" spans="1:17" x14ac:dyDescent="0.25">
      <c r="A174" s="188" t="s">
        <v>129</v>
      </c>
      <c r="B174" s="195" t="s">
        <v>128</v>
      </c>
      <c r="C174" s="235">
        <v>0.57824116787665403</v>
      </c>
      <c r="D174" s="235"/>
      <c r="E174" s="190"/>
      <c r="F174" s="198"/>
      <c r="G174" s="198"/>
      <c r="H174" s="190"/>
      <c r="I174" s="191">
        <v>8.7628031758760994E-2</v>
      </c>
      <c r="J174" s="191" t="s">
        <v>87</v>
      </c>
      <c r="K174" s="191"/>
      <c r="L174" s="191">
        <v>2.3545004956914601</v>
      </c>
      <c r="M174" s="191" t="s">
        <v>87</v>
      </c>
      <c r="N174" s="191"/>
      <c r="O174" s="191">
        <v>0.496211816215753</v>
      </c>
      <c r="P174" s="191" t="s">
        <v>87</v>
      </c>
      <c r="Q174" s="191"/>
    </row>
    <row r="175" spans="1:17" x14ac:dyDescent="0.25">
      <c r="A175" s="188" t="s">
        <v>567</v>
      </c>
      <c r="B175" s="195" t="s">
        <v>1971</v>
      </c>
      <c r="C175" s="235">
        <v>583.94570181158269</v>
      </c>
      <c r="D175" s="235"/>
      <c r="E175" s="190"/>
      <c r="F175" s="198">
        <v>514.83678931169311</v>
      </c>
      <c r="G175" s="198"/>
      <c r="H175" s="190"/>
      <c r="I175" s="191">
        <v>454.84101370994301</v>
      </c>
      <c r="J175" s="191" t="s">
        <v>87</v>
      </c>
      <c r="K175" s="191"/>
      <c r="L175" s="191">
        <v>454.99293707010901</v>
      </c>
      <c r="M175" s="191" t="s">
        <v>87</v>
      </c>
      <c r="N175" s="191"/>
      <c r="O175" s="191">
        <v>437.627697943393</v>
      </c>
      <c r="P175" s="191" t="s">
        <v>87</v>
      </c>
      <c r="Q175" s="191"/>
    </row>
    <row r="176" spans="1:17" x14ac:dyDescent="0.25">
      <c r="A176" s="188" t="s">
        <v>359</v>
      </c>
      <c r="B176" s="195" t="s">
        <v>358</v>
      </c>
      <c r="C176" s="235">
        <v>91.891903583629599</v>
      </c>
      <c r="D176" s="235"/>
      <c r="E176" s="190"/>
      <c r="F176" s="198">
        <v>81.884255594652871</v>
      </c>
      <c r="G176" s="198"/>
      <c r="H176" s="190"/>
      <c r="I176" s="191">
        <v>68.184655317241806</v>
      </c>
      <c r="J176" s="191" t="s">
        <v>87</v>
      </c>
      <c r="K176" s="191"/>
      <c r="L176" s="191">
        <v>68.412394321707197</v>
      </c>
      <c r="M176" s="191" t="s">
        <v>87</v>
      </c>
      <c r="N176" s="191"/>
      <c r="O176" s="191">
        <v>70.416333347165605</v>
      </c>
      <c r="P176" s="191" t="s">
        <v>87</v>
      </c>
      <c r="Q176" s="191"/>
    </row>
    <row r="177" spans="1:17" x14ac:dyDescent="0.25">
      <c r="A177" s="188" t="s">
        <v>357</v>
      </c>
      <c r="B177" s="195" t="s">
        <v>356</v>
      </c>
      <c r="C177" s="235">
        <v>126.91315631666222</v>
      </c>
      <c r="D177" s="235"/>
      <c r="E177" s="190"/>
      <c r="F177" s="198">
        <v>102.43285702180771</v>
      </c>
      <c r="G177" s="198"/>
      <c r="H177" s="190"/>
      <c r="I177" s="191">
        <v>90.417783065551902</v>
      </c>
      <c r="J177" s="191" t="s">
        <v>87</v>
      </c>
      <c r="K177" s="191"/>
      <c r="L177" s="191">
        <v>94.884042749385102</v>
      </c>
      <c r="M177" s="191" t="s">
        <v>87</v>
      </c>
      <c r="N177" s="191"/>
      <c r="O177" s="191">
        <v>82.757731755048496</v>
      </c>
      <c r="P177" s="191" t="s">
        <v>87</v>
      </c>
      <c r="Q177" s="191"/>
    </row>
    <row r="178" spans="1:17" x14ac:dyDescent="0.25">
      <c r="A178" s="188" t="s">
        <v>355</v>
      </c>
      <c r="B178" s="195" t="s">
        <v>354</v>
      </c>
      <c r="C178" s="235">
        <v>48.273482097199668</v>
      </c>
      <c r="D178" s="235"/>
      <c r="E178" s="190"/>
      <c r="F178" s="198">
        <v>45.275784456914927</v>
      </c>
      <c r="G178" s="198"/>
      <c r="H178" s="190"/>
      <c r="I178" s="191">
        <v>40.216142523271699</v>
      </c>
      <c r="J178" s="191" t="s">
        <v>87</v>
      </c>
      <c r="K178" s="191"/>
      <c r="L178" s="191">
        <v>37.712070459182499</v>
      </c>
      <c r="M178" s="191" t="s">
        <v>87</v>
      </c>
      <c r="N178" s="191"/>
      <c r="O178" s="191">
        <v>37.121132373303098</v>
      </c>
      <c r="P178" s="191" t="s">
        <v>87</v>
      </c>
      <c r="Q178" s="191"/>
    </row>
    <row r="179" spans="1:17" x14ac:dyDescent="0.25">
      <c r="A179" s="188" t="s">
        <v>353</v>
      </c>
      <c r="B179" s="195" t="s">
        <v>352</v>
      </c>
      <c r="C179" s="235">
        <v>129.73895123556665</v>
      </c>
      <c r="D179" s="235"/>
      <c r="E179" s="190"/>
      <c r="F179" s="198">
        <v>114.82427756784166</v>
      </c>
      <c r="G179" s="198"/>
      <c r="H179" s="190"/>
      <c r="I179" s="191">
        <v>104.756780573331</v>
      </c>
      <c r="J179" s="191" t="s">
        <v>87</v>
      </c>
      <c r="K179" s="191"/>
      <c r="L179" s="191">
        <v>102.704923361803</v>
      </c>
      <c r="M179" s="191" t="s">
        <v>87</v>
      </c>
      <c r="N179" s="191"/>
      <c r="O179" s="191">
        <v>99.689815602086597</v>
      </c>
      <c r="P179" s="191" t="s">
        <v>87</v>
      </c>
      <c r="Q179" s="191"/>
    </row>
    <row r="180" spans="1:17" x14ac:dyDescent="0.25">
      <c r="A180" s="188" t="s">
        <v>127</v>
      </c>
      <c r="B180" s="195" t="s">
        <v>126</v>
      </c>
      <c r="C180" s="235">
        <v>78.184783425656775</v>
      </c>
      <c r="D180" s="235"/>
      <c r="E180" s="190"/>
      <c r="F180" s="198">
        <v>70.781128674860454</v>
      </c>
      <c r="G180" s="198"/>
      <c r="H180" s="190"/>
      <c r="I180" s="191">
        <v>66.232849044961895</v>
      </c>
      <c r="J180" s="191" t="s">
        <v>87</v>
      </c>
      <c r="K180" s="191"/>
      <c r="L180" s="191">
        <v>65.227667834037703</v>
      </c>
      <c r="M180" s="191" t="s">
        <v>87</v>
      </c>
      <c r="N180" s="191"/>
      <c r="O180" s="191">
        <v>60.098232020962698</v>
      </c>
      <c r="P180" s="191" t="s">
        <v>87</v>
      </c>
      <c r="Q180" s="191"/>
    </row>
    <row r="181" spans="1:17" x14ac:dyDescent="0.25">
      <c r="A181" s="188" t="s">
        <v>125</v>
      </c>
      <c r="B181" s="195" t="s">
        <v>124</v>
      </c>
      <c r="C181" s="235">
        <v>51.554167809909863</v>
      </c>
      <c r="D181" s="235"/>
      <c r="E181" s="190"/>
      <c r="F181" s="198">
        <v>44.043148892981208</v>
      </c>
      <c r="G181" s="198"/>
      <c r="H181" s="190"/>
      <c r="I181" s="191">
        <v>38.5239315283686</v>
      </c>
      <c r="J181" s="191" t="s">
        <v>87</v>
      </c>
      <c r="K181" s="191"/>
      <c r="L181" s="191">
        <v>37.477255527764903</v>
      </c>
      <c r="M181" s="191" t="s">
        <v>87</v>
      </c>
      <c r="N181" s="191"/>
      <c r="O181" s="191">
        <v>39.591583581123899</v>
      </c>
      <c r="P181" s="191" t="s">
        <v>87</v>
      </c>
      <c r="Q181" s="191"/>
    </row>
    <row r="182" spans="1:17" x14ac:dyDescent="0.25">
      <c r="A182" s="188" t="s">
        <v>351</v>
      </c>
      <c r="B182" s="195" t="s">
        <v>350</v>
      </c>
      <c r="C182" s="235">
        <v>34.692587431776083</v>
      </c>
      <c r="D182" s="235"/>
      <c r="E182" s="190"/>
      <c r="F182" s="198">
        <v>29.915592770222435</v>
      </c>
      <c r="G182" s="198"/>
      <c r="H182" s="190"/>
      <c r="I182" s="191">
        <v>29.692302557334902</v>
      </c>
      <c r="J182" s="191" t="s">
        <v>87</v>
      </c>
      <c r="K182" s="191"/>
      <c r="L182" s="191">
        <v>29.3102332643079</v>
      </c>
      <c r="M182" s="191" t="s">
        <v>87</v>
      </c>
      <c r="N182" s="191"/>
      <c r="O182" s="191">
        <v>29.788842506731701</v>
      </c>
      <c r="P182" s="191" t="s">
        <v>87</v>
      </c>
      <c r="Q182" s="191"/>
    </row>
    <row r="183" spans="1:17" x14ac:dyDescent="0.25">
      <c r="A183" s="188" t="s">
        <v>349</v>
      </c>
      <c r="B183" s="195" t="s">
        <v>348</v>
      </c>
      <c r="C183" s="235">
        <v>27.880333946263864</v>
      </c>
      <c r="D183" s="235"/>
      <c r="E183" s="190"/>
      <c r="F183" s="198">
        <v>24.022487141855329</v>
      </c>
      <c r="G183" s="198"/>
      <c r="H183" s="190"/>
      <c r="I183" s="191">
        <v>23.863780571175901</v>
      </c>
      <c r="J183" s="191" t="s">
        <v>87</v>
      </c>
      <c r="K183" s="191"/>
      <c r="L183" s="191">
        <v>18.106710784336901</v>
      </c>
      <c r="M183" s="191" t="s">
        <v>87</v>
      </c>
      <c r="N183" s="191"/>
      <c r="O183" s="191">
        <v>18.984075558847199</v>
      </c>
      <c r="P183" s="191" t="s">
        <v>87</v>
      </c>
      <c r="Q183" s="191"/>
    </row>
    <row r="184" spans="1:17" x14ac:dyDescent="0.25">
      <c r="A184" s="188" t="s">
        <v>347</v>
      </c>
      <c r="B184" s="195" t="s">
        <v>346</v>
      </c>
      <c r="C184" s="235">
        <v>94.062877424984336</v>
      </c>
      <c r="D184" s="235"/>
      <c r="E184" s="190"/>
      <c r="F184" s="198">
        <v>88.3171896060812</v>
      </c>
      <c r="G184" s="198"/>
      <c r="H184" s="190"/>
      <c r="I184" s="191">
        <v>71.630127682125902</v>
      </c>
      <c r="J184" s="191" t="s">
        <v>87</v>
      </c>
      <c r="K184" s="191"/>
      <c r="L184" s="191">
        <v>81.2130937149076</v>
      </c>
      <c r="M184" s="191" t="s">
        <v>87</v>
      </c>
      <c r="N184" s="191"/>
      <c r="O184" s="191">
        <v>79.843762829890807</v>
      </c>
      <c r="P184" s="191" t="s">
        <v>87</v>
      </c>
      <c r="Q184" s="191"/>
    </row>
    <row r="185" spans="1:17" x14ac:dyDescent="0.25">
      <c r="A185" s="188" t="s">
        <v>345</v>
      </c>
      <c r="B185" s="195" t="s">
        <v>344</v>
      </c>
      <c r="C185" s="235">
        <v>29.805123568259031</v>
      </c>
      <c r="D185" s="235"/>
      <c r="E185" s="190"/>
      <c r="F185" s="198">
        <v>27.813703573116108</v>
      </c>
      <c r="G185" s="198"/>
      <c r="H185" s="190"/>
      <c r="I185" s="191">
        <v>25.871731371333698</v>
      </c>
      <c r="J185" s="191" t="s">
        <v>87</v>
      </c>
      <c r="K185" s="191"/>
      <c r="L185" s="191">
        <v>22.453712808862502</v>
      </c>
      <c r="M185" s="191" t="s">
        <v>87</v>
      </c>
      <c r="N185" s="191"/>
      <c r="O185" s="191">
        <v>18.684341427261</v>
      </c>
      <c r="P185" s="191" t="s">
        <v>87</v>
      </c>
      <c r="Q185" s="191"/>
    </row>
    <row r="186" spans="1:17" x14ac:dyDescent="0.25">
      <c r="A186" s="188" t="s">
        <v>343</v>
      </c>
      <c r="B186" s="195" t="s">
        <v>342</v>
      </c>
      <c r="C186" s="235">
        <v>0.68728620724121359</v>
      </c>
      <c r="D186" s="235"/>
      <c r="E186" s="190"/>
      <c r="F186" s="198">
        <v>0.35064157920091649</v>
      </c>
      <c r="G186" s="198"/>
      <c r="H186" s="190"/>
      <c r="I186" s="191">
        <v>0.207710048576776</v>
      </c>
      <c r="J186" s="191" t="s">
        <v>87</v>
      </c>
      <c r="K186" s="191"/>
      <c r="L186" s="191">
        <v>0.19575560561628999</v>
      </c>
      <c r="M186" s="191" t="s">
        <v>87</v>
      </c>
      <c r="N186" s="191"/>
      <c r="O186" s="191">
        <v>0.34166254305823501</v>
      </c>
      <c r="P186" s="191" t="s">
        <v>87</v>
      </c>
      <c r="Q186" s="191"/>
    </row>
    <row r="187" spans="1:17" x14ac:dyDescent="0.25">
      <c r="A187" s="188" t="s">
        <v>1734</v>
      </c>
      <c r="B187" s="195" t="s">
        <v>1143</v>
      </c>
      <c r="C187" s="235"/>
      <c r="D187" s="235">
        <v>89.055257821859357</v>
      </c>
      <c r="E187" s="190">
        <f t="shared" si="9"/>
        <v>0</v>
      </c>
      <c r="F187" s="198"/>
      <c r="G187" s="198">
        <v>69.366176859717882</v>
      </c>
      <c r="H187" s="190"/>
      <c r="I187" s="191" t="s">
        <v>87</v>
      </c>
      <c r="J187" s="191">
        <v>49.594563100522301</v>
      </c>
      <c r="K187" s="191"/>
      <c r="L187" s="191" t="s">
        <v>87</v>
      </c>
      <c r="M187" s="191">
        <v>61.976064236076503</v>
      </c>
      <c r="N187" s="191"/>
      <c r="O187" s="191" t="s">
        <v>87</v>
      </c>
      <c r="P187" s="191">
        <v>56.393260008671596</v>
      </c>
      <c r="Q187" s="191"/>
    </row>
    <row r="188" spans="1:17" x14ac:dyDescent="0.25">
      <c r="A188" s="188" t="s">
        <v>1733</v>
      </c>
      <c r="B188" s="195" t="s">
        <v>1144</v>
      </c>
      <c r="C188" s="235"/>
      <c r="D188" s="235">
        <v>7439.9618000270348</v>
      </c>
      <c r="E188" s="190">
        <f t="shared" si="9"/>
        <v>0</v>
      </c>
      <c r="F188" s="198"/>
      <c r="G188" s="198">
        <v>6616.4883049492182</v>
      </c>
      <c r="H188" s="190"/>
      <c r="I188" s="191" t="s">
        <v>87</v>
      </c>
      <c r="J188" s="191">
        <v>6276.0190943281796</v>
      </c>
      <c r="K188" s="191"/>
      <c r="L188" s="191" t="s">
        <v>87</v>
      </c>
      <c r="M188" s="191">
        <v>5680.2772962136296</v>
      </c>
      <c r="N188" s="191"/>
      <c r="O188" s="191" t="s">
        <v>87</v>
      </c>
      <c r="P188" s="191">
        <v>5554.4241256749001</v>
      </c>
      <c r="Q188" s="191"/>
    </row>
    <row r="189" spans="1:17" x14ac:dyDescent="0.25">
      <c r="A189" s="188" t="s">
        <v>1499</v>
      </c>
      <c r="B189" s="195" t="s">
        <v>1972</v>
      </c>
      <c r="C189" s="235">
        <v>3065.0610075307577</v>
      </c>
      <c r="D189" s="235">
        <v>3614.4947092059192</v>
      </c>
      <c r="E189" s="190">
        <f t="shared" si="9"/>
        <v>0.84799156012712262</v>
      </c>
      <c r="F189" s="198">
        <v>2600.0972812060709</v>
      </c>
      <c r="G189" s="198">
        <v>3060.1948027757544</v>
      </c>
      <c r="H189" s="190">
        <f>F189/G189</f>
        <v>0.84965090419984002</v>
      </c>
      <c r="I189" s="191">
        <v>2149.0922063804601</v>
      </c>
      <c r="J189" s="191">
        <v>2212.62883477692</v>
      </c>
      <c r="K189" s="191">
        <f>I189/J189</f>
        <v>0.97128455193305574</v>
      </c>
      <c r="L189" s="191">
        <v>3001.63526525201</v>
      </c>
      <c r="M189" s="191">
        <v>2981.0151736939301</v>
      </c>
      <c r="N189" s="191">
        <f>L189/M189</f>
        <v>1.0069171374034063</v>
      </c>
      <c r="O189" s="191">
        <v>3027.3573672356702</v>
      </c>
      <c r="P189" s="191">
        <v>2922.3855997453702</v>
      </c>
      <c r="Q189" s="191">
        <f>O189/P189</f>
        <v>1.0359198893874395</v>
      </c>
    </row>
    <row r="190" spans="1:17" x14ac:dyDescent="0.25">
      <c r="A190" s="188" t="s">
        <v>1732</v>
      </c>
      <c r="B190" s="195" t="s">
        <v>1973</v>
      </c>
      <c r="C190" s="235"/>
      <c r="D190" s="235"/>
      <c r="E190" s="190"/>
      <c r="F190" s="198">
        <v>2595.6025664535414</v>
      </c>
      <c r="G190" s="198"/>
      <c r="H190" s="190"/>
      <c r="I190" s="191">
        <v>2140.0034843036901</v>
      </c>
      <c r="J190" s="191" t="s">
        <v>87</v>
      </c>
      <c r="K190" s="191"/>
      <c r="L190" s="191">
        <v>2981.9071433497602</v>
      </c>
      <c r="M190" s="191" t="s">
        <v>87</v>
      </c>
      <c r="N190" s="191"/>
      <c r="O190" s="191">
        <v>2957.7389660233998</v>
      </c>
      <c r="P190" s="191" t="s">
        <v>87</v>
      </c>
      <c r="Q190" s="191"/>
    </row>
    <row r="191" spans="1:17" x14ac:dyDescent="0.25">
      <c r="A191" s="188" t="s">
        <v>1142</v>
      </c>
      <c r="B191" s="195" t="s">
        <v>1141</v>
      </c>
      <c r="C191" s="235"/>
      <c r="D191" s="235">
        <v>2970.7924849652413</v>
      </c>
      <c r="E191" s="190">
        <f t="shared" si="9"/>
        <v>0</v>
      </c>
      <c r="F191" s="198"/>
      <c r="G191" s="198">
        <v>2618.3604216800663</v>
      </c>
      <c r="H191" s="190"/>
      <c r="I191" s="191" t="s">
        <v>87</v>
      </c>
      <c r="J191" s="191">
        <v>1974.9012988833899</v>
      </c>
      <c r="K191" s="191"/>
      <c r="L191" s="191" t="s">
        <v>87</v>
      </c>
      <c r="M191" s="191">
        <v>2436.48923960911</v>
      </c>
      <c r="N191" s="191"/>
      <c r="O191" s="191" t="s">
        <v>87</v>
      </c>
      <c r="P191" s="191">
        <v>2420.6827035432998</v>
      </c>
      <c r="Q191" s="191"/>
    </row>
    <row r="192" spans="1:17" x14ac:dyDescent="0.25">
      <c r="A192" s="188" t="s">
        <v>566</v>
      </c>
      <c r="B192" s="195" t="s">
        <v>565</v>
      </c>
      <c r="C192" s="235"/>
      <c r="D192" s="235"/>
      <c r="E192" s="190"/>
      <c r="F192" s="198">
        <v>749.48695802926602</v>
      </c>
      <c r="G192" s="198"/>
      <c r="H192" s="190"/>
      <c r="I192" s="191">
        <v>628.14943398666401</v>
      </c>
      <c r="J192" s="191" t="s">
        <v>87</v>
      </c>
      <c r="K192" s="191"/>
      <c r="L192" s="191">
        <v>964.64925926773799</v>
      </c>
      <c r="M192" s="191" t="s">
        <v>87</v>
      </c>
      <c r="N192" s="191"/>
      <c r="O192" s="191">
        <v>942.63799174603503</v>
      </c>
      <c r="P192" s="191" t="s">
        <v>87</v>
      </c>
      <c r="Q192" s="191"/>
    </row>
    <row r="193" spans="1:17" x14ac:dyDescent="0.25">
      <c r="A193" s="188" t="s">
        <v>341</v>
      </c>
      <c r="B193" s="195" t="s">
        <v>340</v>
      </c>
      <c r="C193" s="235"/>
      <c r="D193" s="235"/>
      <c r="E193" s="190"/>
      <c r="F193" s="198">
        <v>424.73989769524775</v>
      </c>
      <c r="G193" s="198"/>
      <c r="H193" s="190"/>
      <c r="I193" s="191">
        <v>383.37425185479401</v>
      </c>
      <c r="J193" s="191" t="s">
        <v>87</v>
      </c>
      <c r="K193" s="191"/>
      <c r="L193" s="191">
        <v>494.33442327589302</v>
      </c>
      <c r="M193" s="191" t="s">
        <v>87</v>
      </c>
      <c r="N193" s="191"/>
      <c r="O193" s="191">
        <v>479.603088926385</v>
      </c>
      <c r="P193" s="191" t="s">
        <v>87</v>
      </c>
      <c r="Q193" s="191"/>
    </row>
    <row r="194" spans="1:17" x14ac:dyDescent="0.25">
      <c r="A194" s="188" t="s">
        <v>339</v>
      </c>
      <c r="B194" s="195" t="s">
        <v>338</v>
      </c>
      <c r="C194" s="235"/>
      <c r="D194" s="235"/>
      <c r="E194" s="190"/>
      <c r="F194" s="198">
        <v>307.45319830542371</v>
      </c>
      <c r="G194" s="198"/>
      <c r="H194" s="190"/>
      <c r="I194" s="191">
        <v>217.514564268653</v>
      </c>
      <c r="J194" s="191" t="s">
        <v>87</v>
      </c>
      <c r="K194" s="191"/>
      <c r="L194" s="191">
        <v>414.177171643826</v>
      </c>
      <c r="M194" s="191" t="s">
        <v>87</v>
      </c>
      <c r="N194" s="191"/>
      <c r="O194" s="191">
        <v>390.14659984382598</v>
      </c>
      <c r="P194" s="191" t="s">
        <v>87</v>
      </c>
      <c r="Q194" s="191"/>
    </row>
    <row r="195" spans="1:17" x14ac:dyDescent="0.25">
      <c r="A195" s="188" t="s">
        <v>337</v>
      </c>
      <c r="B195" s="195" t="s">
        <v>336</v>
      </c>
      <c r="C195" s="235"/>
      <c r="D195" s="235"/>
      <c r="E195" s="190"/>
      <c r="F195" s="198">
        <v>4.2148263200223299</v>
      </c>
      <c r="G195" s="198"/>
      <c r="H195" s="190"/>
      <c r="I195" s="191">
        <v>4.4276282085638403</v>
      </c>
      <c r="J195" s="191" t="s">
        <v>87</v>
      </c>
      <c r="K195" s="191"/>
      <c r="L195" s="191">
        <v>7.5981742161759502</v>
      </c>
      <c r="M195" s="191" t="s">
        <v>87</v>
      </c>
      <c r="N195" s="191"/>
      <c r="O195" s="191">
        <v>11.055059370995201</v>
      </c>
      <c r="P195" s="191" t="s">
        <v>87</v>
      </c>
      <c r="Q195" s="191"/>
    </row>
    <row r="196" spans="1:17" x14ac:dyDescent="0.25">
      <c r="A196" s="188" t="s">
        <v>335</v>
      </c>
      <c r="B196" s="195" t="s">
        <v>334</v>
      </c>
      <c r="C196" s="235"/>
      <c r="D196" s="235"/>
      <c r="E196" s="190"/>
      <c r="F196" s="198">
        <v>13.079035708572267</v>
      </c>
      <c r="G196" s="198"/>
      <c r="H196" s="190"/>
      <c r="I196" s="191">
        <v>22.832989654652899</v>
      </c>
      <c r="J196" s="191" t="s">
        <v>87</v>
      </c>
      <c r="K196" s="191"/>
      <c r="L196" s="191">
        <v>48.539490131843799</v>
      </c>
      <c r="M196" s="191" t="s">
        <v>87</v>
      </c>
      <c r="N196" s="191"/>
      <c r="O196" s="191">
        <v>61.833243604828198</v>
      </c>
      <c r="P196" s="191" t="s">
        <v>87</v>
      </c>
      <c r="Q196" s="191"/>
    </row>
    <row r="197" spans="1:17" x14ac:dyDescent="0.25">
      <c r="A197" s="188" t="s">
        <v>564</v>
      </c>
      <c r="B197" s="195" t="s">
        <v>563</v>
      </c>
      <c r="C197" s="235"/>
      <c r="D197" s="235"/>
      <c r="E197" s="190"/>
      <c r="F197" s="198">
        <v>1374.6326063017891</v>
      </c>
      <c r="G197" s="198"/>
      <c r="H197" s="190"/>
      <c r="I197" s="191">
        <v>1137.1906601363701</v>
      </c>
      <c r="J197" s="191" t="s">
        <v>87</v>
      </c>
      <c r="K197" s="191"/>
      <c r="L197" s="191">
        <v>1451.24163347632</v>
      </c>
      <c r="M197" s="191" t="s">
        <v>87</v>
      </c>
      <c r="N197" s="191"/>
      <c r="O197" s="191">
        <v>1468.5145226239599</v>
      </c>
      <c r="P197" s="191" t="s">
        <v>87</v>
      </c>
      <c r="Q197" s="191"/>
    </row>
    <row r="198" spans="1:17" x14ac:dyDescent="0.25">
      <c r="A198" s="188" t="s">
        <v>333</v>
      </c>
      <c r="B198" s="195" t="s">
        <v>332</v>
      </c>
      <c r="C198" s="235"/>
      <c r="D198" s="235"/>
      <c r="E198" s="190"/>
      <c r="F198" s="198">
        <v>523.44796055291783</v>
      </c>
      <c r="G198" s="198"/>
      <c r="H198" s="190"/>
      <c r="I198" s="191">
        <v>505.43964619799499</v>
      </c>
      <c r="J198" s="191" t="s">
        <v>87</v>
      </c>
      <c r="K198" s="191"/>
      <c r="L198" s="191">
        <v>547.27804346283006</v>
      </c>
      <c r="M198" s="191" t="s">
        <v>87</v>
      </c>
      <c r="N198" s="191"/>
      <c r="O198" s="191">
        <v>523.03668361495602</v>
      </c>
      <c r="P198" s="191" t="s">
        <v>87</v>
      </c>
      <c r="Q198" s="191"/>
    </row>
    <row r="199" spans="1:17" x14ac:dyDescent="0.25">
      <c r="A199" s="188" t="s">
        <v>331</v>
      </c>
      <c r="B199" s="195" t="s">
        <v>330</v>
      </c>
      <c r="C199" s="235"/>
      <c r="D199" s="235"/>
      <c r="E199" s="190"/>
      <c r="F199" s="198">
        <v>838.26207258180807</v>
      </c>
      <c r="G199" s="198"/>
      <c r="H199" s="190"/>
      <c r="I199" s="191">
        <v>623.44922984736399</v>
      </c>
      <c r="J199" s="191" t="s">
        <v>87</v>
      </c>
      <c r="K199" s="191"/>
      <c r="L199" s="191">
        <v>895.65509187823397</v>
      </c>
      <c r="M199" s="191" t="s">
        <v>87</v>
      </c>
      <c r="N199" s="191"/>
      <c r="O199" s="191">
        <v>936.42429790385904</v>
      </c>
      <c r="P199" s="191" t="s">
        <v>87</v>
      </c>
      <c r="Q199" s="191"/>
    </row>
    <row r="200" spans="1:17" x14ac:dyDescent="0.25">
      <c r="A200" s="188" t="s">
        <v>329</v>
      </c>
      <c r="B200" s="195" t="s">
        <v>328</v>
      </c>
      <c r="C200" s="235"/>
      <c r="D200" s="235"/>
      <c r="E200" s="190"/>
      <c r="F200" s="198">
        <v>2.8341479517281218</v>
      </c>
      <c r="G200" s="198"/>
      <c r="H200" s="190"/>
      <c r="I200" s="191">
        <v>3.2556289715219799</v>
      </c>
      <c r="J200" s="191" t="s">
        <v>87</v>
      </c>
      <c r="K200" s="191"/>
      <c r="L200" s="191">
        <v>4.8310407859796003</v>
      </c>
      <c r="M200" s="191" t="s">
        <v>87</v>
      </c>
      <c r="N200" s="191"/>
      <c r="O200" s="191">
        <v>4.7310481852648003</v>
      </c>
      <c r="P200" s="191" t="s">
        <v>87</v>
      </c>
      <c r="Q200" s="191"/>
    </row>
    <row r="201" spans="1:17" x14ac:dyDescent="0.25">
      <c r="A201" s="188" t="s">
        <v>327</v>
      </c>
      <c r="B201" s="195" t="s">
        <v>326</v>
      </c>
      <c r="C201" s="235"/>
      <c r="D201" s="235"/>
      <c r="E201" s="190"/>
      <c r="F201" s="198">
        <v>2.9478124170698128</v>
      </c>
      <c r="G201" s="198"/>
      <c r="H201" s="190"/>
      <c r="I201" s="191">
        <v>2.1180385365010999</v>
      </c>
      <c r="J201" s="191" t="s">
        <v>87</v>
      </c>
      <c r="K201" s="191"/>
      <c r="L201" s="191">
        <v>2.9108260949844</v>
      </c>
      <c r="M201" s="191" t="s">
        <v>87</v>
      </c>
      <c r="N201" s="191"/>
      <c r="O201" s="191">
        <v>3.8723856917730601</v>
      </c>
      <c r="P201" s="191" t="s">
        <v>87</v>
      </c>
      <c r="Q201" s="191"/>
    </row>
    <row r="202" spans="1:17" x14ac:dyDescent="0.25">
      <c r="A202" s="195" t="s">
        <v>1974</v>
      </c>
      <c r="B202" s="195" t="s">
        <v>1975</v>
      </c>
      <c r="C202" s="235"/>
      <c r="D202" s="235"/>
      <c r="E202" s="190"/>
      <c r="F202" s="198">
        <v>0.35033366545590694</v>
      </c>
      <c r="G202" s="198"/>
      <c r="H202" s="190"/>
      <c r="I202" s="191"/>
      <c r="J202" s="191"/>
      <c r="K202" s="191"/>
      <c r="L202" s="191"/>
      <c r="M202" s="191"/>
      <c r="N202" s="191"/>
      <c r="O202" s="191"/>
      <c r="P202" s="191"/>
      <c r="Q202" s="191"/>
    </row>
    <row r="203" spans="1:17" x14ac:dyDescent="0.25">
      <c r="A203" s="188" t="s">
        <v>1883</v>
      </c>
      <c r="B203" s="195" t="s">
        <v>1882</v>
      </c>
      <c r="C203" s="235"/>
      <c r="D203" s="235"/>
      <c r="E203" s="190"/>
      <c r="F203" s="198">
        <v>6.7902791328091814</v>
      </c>
      <c r="G203" s="198"/>
      <c r="H203" s="190"/>
      <c r="I203" s="191">
        <v>2.92811658298749</v>
      </c>
      <c r="J203" s="191" t="s">
        <v>87</v>
      </c>
      <c r="K203" s="191"/>
      <c r="L203" s="191">
        <v>0.56663125429544403</v>
      </c>
      <c r="M203" s="191" t="s">
        <v>87</v>
      </c>
      <c r="N203" s="191"/>
      <c r="O203" s="191">
        <v>0.45010722810231102</v>
      </c>
      <c r="P203" s="191" t="s">
        <v>87</v>
      </c>
      <c r="Q203" s="191"/>
    </row>
    <row r="204" spans="1:17" x14ac:dyDescent="0.25">
      <c r="A204" s="188" t="s">
        <v>562</v>
      </c>
      <c r="B204" s="195" t="s">
        <v>1976</v>
      </c>
      <c r="C204" s="235"/>
      <c r="D204" s="235"/>
      <c r="E204" s="190"/>
      <c r="F204" s="198">
        <v>204.62293059775348</v>
      </c>
      <c r="G204" s="198"/>
      <c r="H204" s="190"/>
      <c r="I204" s="191">
        <v>177.07175002143899</v>
      </c>
      <c r="J204" s="191" t="s">
        <v>87</v>
      </c>
      <c r="K204" s="191"/>
      <c r="L204" s="191">
        <v>249.49816078948399</v>
      </c>
      <c r="M204" s="191" t="s">
        <v>87</v>
      </c>
      <c r="N204" s="191"/>
      <c r="O204" s="191">
        <v>243.81165176769599</v>
      </c>
      <c r="P204" s="191" t="s">
        <v>87</v>
      </c>
      <c r="Q204" s="191"/>
    </row>
    <row r="205" spans="1:17" x14ac:dyDescent="0.25">
      <c r="A205" s="188" t="s">
        <v>325</v>
      </c>
      <c r="B205" s="195" t="s">
        <v>324</v>
      </c>
      <c r="C205" s="235"/>
      <c r="D205" s="235"/>
      <c r="E205" s="190"/>
      <c r="F205" s="198">
        <v>156.00405457375112</v>
      </c>
      <c r="G205" s="198"/>
      <c r="H205" s="190"/>
      <c r="I205" s="191">
        <v>133.10927760101299</v>
      </c>
      <c r="J205" s="191" t="s">
        <v>87</v>
      </c>
      <c r="K205" s="191"/>
      <c r="L205" s="191">
        <v>178.17252618449501</v>
      </c>
      <c r="M205" s="191" t="s">
        <v>87</v>
      </c>
      <c r="N205" s="191"/>
      <c r="O205" s="191">
        <v>157.82826942899399</v>
      </c>
      <c r="P205" s="191" t="s">
        <v>87</v>
      </c>
      <c r="Q205" s="191"/>
    </row>
    <row r="206" spans="1:17" x14ac:dyDescent="0.25">
      <c r="A206" s="188" t="s">
        <v>323</v>
      </c>
      <c r="B206" s="195" t="s">
        <v>322</v>
      </c>
      <c r="C206" s="235"/>
      <c r="D206" s="235"/>
      <c r="E206" s="190"/>
      <c r="F206" s="198">
        <v>36.996875601036308</v>
      </c>
      <c r="G206" s="198"/>
      <c r="H206" s="190"/>
      <c r="I206" s="191">
        <v>35.414517595734097</v>
      </c>
      <c r="J206" s="191" t="s">
        <v>87</v>
      </c>
      <c r="K206" s="191"/>
      <c r="L206" s="191">
        <v>51.279218311594903</v>
      </c>
      <c r="M206" s="191" t="s">
        <v>87</v>
      </c>
      <c r="N206" s="191"/>
      <c r="O206" s="191">
        <v>54.936479067414503</v>
      </c>
      <c r="P206" s="191" t="s">
        <v>87</v>
      </c>
      <c r="Q206" s="191"/>
    </row>
    <row r="207" spans="1:17" x14ac:dyDescent="0.25">
      <c r="A207" s="188" t="s">
        <v>321</v>
      </c>
      <c r="B207" s="195" t="s">
        <v>320</v>
      </c>
      <c r="C207" s="235"/>
      <c r="D207" s="235"/>
      <c r="E207" s="190"/>
      <c r="F207" s="198">
        <v>8.0213625923942686</v>
      </c>
      <c r="G207" s="198"/>
      <c r="H207" s="190"/>
      <c r="I207" s="191">
        <v>6.4211847101529402</v>
      </c>
      <c r="J207" s="191" t="s">
        <v>87</v>
      </c>
      <c r="K207" s="191"/>
      <c r="L207" s="191">
        <v>14.822417095590099</v>
      </c>
      <c r="M207" s="191" t="s">
        <v>87</v>
      </c>
      <c r="N207" s="191"/>
      <c r="O207" s="191">
        <v>24.748348663708502</v>
      </c>
      <c r="P207" s="191" t="s">
        <v>87</v>
      </c>
      <c r="Q207" s="191"/>
    </row>
    <row r="208" spans="1:17" x14ac:dyDescent="0.25">
      <c r="A208" s="188" t="s">
        <v>319</v>
      </c>
      <c r="B208" s="195" t="s">
        <v>318</v>
      </c>
      <c r="C208" s="235"/>
      <c r="D208" s="235"/>
      <c r="E208" s="190"/>
      <c r="F208" s="198">
        <v>3.6006378305718112</v>
      </c>
      <c r="G208" s="198"/>
      <c r="H208" s="190"/>
      <c r="I208" s="191">
        <v>2.1267701145390898</v>
      </c>
      <c r="J208" s="191" t="s">
        <v>87</v>
      </c>
      <c r="K208" s="191"/>
      <c r="L208" s="191">
        <v>5.2239991978043401</v>
      </c>
      <c r="M208" s="191" t="s">
        <v>87</v>
      </c>
      <c r="N208" s="191"/>
      <c r="O208" s="191">
        <v>6.2985546075798498</v>
      </c>
      <c r="P208" s="191" t="s">
        <v>87</v>
      </c>
      <c r="Q208" s="191"/>
    </row>
    <row r="209" spans="1:17" x14ac:dyDescent="0.25">
      <c r="A209" s="188" t="s">
        <v>561</v>
      </c>
      <c r="B209" s="195" t="s">
        <v>1977</v>
      </c>
      <c r="C209" s="235"/>
      <c r="D209" s="235"/>
      <c r="E209" s="190"/>
      <c r="F209" s="198">
        <v>266.86007152473303</v>
      </c>
      <c r="G209" s="198"/>
      <c r="H209" s="190"/>
      <c r="I209" s="191">
        <v>197.591640159219</v>
      </c>
      <c r="J209" s="191" t="s">
        <v>87</v>
      </c>
      <c r="K209" s="191"/>
      <c r="L209" s="191">
        <v>316.51808981621201</v>
      </c>
      <c r="M209" s="191" t="s">
        <v>87</v>
      </c>
      <c r="N209" s="191"/>
      <c r="O209" s="191">
        <v>302.77479988571099</v>
      </c>
      <c r="P209" s="191" t="s">
        <v>87</v>
      </c>
      <c r="Q209" s="191"/>
    </row>
    <row r="210" spans="1:17" x14ac:dyDescent="0.25">
      <c r="A210" s="188" t="s">
        <v>317</v>
      </c>
      <c r="B210" s="195" t="s">
        <v>316</v>
      </c>
      <c r="C210" s="235"/>
      <c r="D210" s="235"/>
      <c r="E210" s="190"/>
      <c r="F210" s="198">
        <v>160.6964425552255</v>
      </c>
      <c r="G210" s="198"/>
      <c r="H210" s="190"/>
      <c r="I210" s="191">
        <v>121.55293336798999</v>
      </c>
      <c r="J210" s="191" t="s">
        <v>87</v>
      </c>
      <c r="K210" s="191"/>
      <c r="L210" s="191">
        <v>171.35029676777799</v>
      </c>
      <c r="M210" s="191" t="s">
        <v>87</v>
      </c>
      <c r="N210" s="191"/>
      <c r="O210" s="191">
        <v>154.263440883935</v>
      </c>
      <c r="P210" s="191" t="s">
        <v>87</v>
      </c>
      <c r="Q210" s="191"/>
    </row>
    <row r="211" spans="1:17" x14ac:dyDescent="0.25">
      <c r="A211" s="188" t="s">
        <v>315</v>
      </c>
      <c r="B211" s="195" t="s">
        <v>314</v>
      </c>
      <c r="C211" s="235"/>
      <c r="D211" s="235"/>
      <c r="E211" s="190"/>
      <c r="F211" s="198">
        <v>103.3373519176414</v>
      </c>
      <c r="G211" s="198"/>
      <c r="H211" s="190"/>
      <c r="I211" s="191">
        <v>71.661655229055299</v>
      </c>
      <c r="J211" s="191" t="s">
        <v>87</v>
      </c>
      <c r="K211" s="191"/>
      <c r="L211" s="191">
        <v>134.560019348064</v>
      </c>
      <c r="M211" s="191" t="s">
        <v>87</v>
      </c>
      <c r="N211" s="191"/>
      <c r="O211" s="191">
        <v>139.07140161856901</v>
      </c>
      <c r="P211" s="191" t="s">
        <v>87</v>
      </c>
      <c r="Q211" s="191"/>
    </row>
    <row r="212" spans="1:17" x14ac:dyDescent="0.25">
      <c r="A212" s="188" t="s">
        <v>313</v>
      </c>
      <c r="B212" s="195" t="s">
        <v>312</v>
      </c>
      <c r="C212" s="235"/>
      <c r="D212" s="235"/>
      <c r="E212" s="190"/>
      <c r="F212" s="198">
        <v>0.80833989200748446</v>
      </c>
      <c r="G212" s="198"/>
      <c r="H212" s="190"/>
      <c r="I212" s="191">
        <v>0.77817692711247699</v>
      </c>
      <c r="J212" s="191" t="s">
        <v>87</v>
      </c>
      <c r="K212" s="191"/>
      <c r="L212" s="191">
        <v>1.68715193819604</v>
      </c>
      <c r="M212" s="191" t="s">
        <v>87</v>
      </c>
      <c r="N212" s="191"/>
      <c r="O212" s="191">
        <v>2.9801676662266301</v>
      </c>
      <c r="P212" s="191" t="s">
        <v>87</v>
      </c>
      <c r="Q212" s="191"/>
    </row>
    <row r="213" spans="1:17" x14ac:dyDescent="0.25">
      <c r="A213" s="188" t="s">
        <v>311</v>
      </c>
      <c r="B213" s="195" t="s">
        <v>310</v>
      </c>
      <c r="C213" s="235"/>
      <c r="D213" s="235"/>
      <c r="E213" s="190"/>
      <c r="F213" s="198">
        <v>2.0179371598585853</v>
      </c>
      <c r="G213" s="198"/>
      <c r="H213" s="190"/>
      <c r="I213" s="191">
        <v>3.5988746350606999</v>
      </c>
      <c r="J213" s="191" t="s">
        <v>87</v>
      </c>
      <c r="K213" s="191"/>
      <c r="L213" s="191">
        <v>8.9206217621748802</v>
      </c>
      <c r="M213" s="191" t="s">
        <v>87</v>
      </c>
      <c r="N213" s="191"/>
      <c r="O213" s="191">
        <v>6.4597897169807101</v>
      </c>
      <c r="P213" s="191" t="s">
        <v>87</v>
      </c>
      <c r="Q213" s="191"/>
    </row>
    <row r="214" spans="1:17" x14ac:dyDescent="0.25">
      <c r="A214" s="195" t="s">
        <v>1978</v>
      </c>
      <c r="B214" s="195" t="s">
        <v>1979</v>
      </c>
      <c r="C214" s="235">
        <v>1471.4187558560252</v>
      </c>
      <c r="D214" s="235"/>
      <c r="E214" s="190"/>
      <c r="F214" s="198">
        <v>0.85840564330309821</v>
      </c>
      <c r="G214" s="198"/>
      <c r="H214" s="190"/>
      <c r="I214" s="191"/>
      <c r="J214" s="191"/>
      <c r="K214" s="191"/>
      <c r="L214" s="191"/>
      <c r="M214" s="191"/>
      <c r="N214" s="191"/>
      <c r="O214" s="191"/>
      <c r="P214" s="191"/>
      <c r="Q214" s="191"/>
    </row>
    <row r="215" spans="1:17" x14ac:dyDescent="0.25">
      <c r="A215" s="195" t="s">
        <v>1980</v>
      </c>
      <c r="B215" s="195" t="s">
        <v>1981</v>
      </c>
      <c r="C215" s="235">
        <v>1460.3150810445857</v>
      </c>
      <c r="D215" s="235"/>
      <c r="E215" s="190"/>
      <c r="F215" s="198">
        <v>1.2876084649546473</v>
      </c>
      <c r="G215" s="198"/>
      <c r="H215" s="190"/>
      <c r="I215" s="191"/>
      <c r="J215" s="191"/>
      <c r="K215" s="191"/>
      <c r="L215" s="191"/>
      <c r="M215" s="191"/>
      <c r="N215" s="191"/>
      <c r="O215" s="191"/>
      <c r="P215" s="191"/>
      <c r="Q215" s="191"/>
    </row>
    <row r="216" spans="1:17" x14ac:dyDescent="0.25">
      <c r="A216" s="232" t="s">
        <v>2081</v>
      </c>
      <c r="B216" s="232" t="s">
        <v>2082</v>
      </c>
      <c r="C216" s="235">
        <v>31.16010792372261</v>
      </c>
      <c r="D216" s="235"/>
      <c r="E216" s="190"/>
      <c r="F216" s="198"/>
      <c r="G216" s="198"/>
      <c r="H216" s="190"/>
      <c r="I216" s="191"/>
      <c r="J216" s="191"/>
      <c r="K216" s="191"/>
      <c r="L216" s="191"/>
      <c r="M216" s="191"/>
      <c r="N216" s="191"/>
      <c r="O216" s="191"/>
      <c r="P216" s="191"/>
      <c r="Q216" s="191"/>
    </row>
    <row r="217" spans="1:17" x14ac:dyDescent="0.25">
      <c r="A217" s="232" t="s">
        <v>2083</v>
      </c>
      <c r="B217" s="232" t="s">
        <v>2084</v>
      </c>
      <c r="C217" s="235">
        <v>32.710962765540813</v>
      </c>
      <c r="D217" s="235"/>
      <c r="E217" s="190"/>
      <c r="F217" s="198"/>
      <c r="G217" s="198"/>
      <c r="H217" s="190"/>
      <c r="I217" s="191"/>
      <c r="J217" s="191"/>
      <c r="K217" s="191"/>
      <c r="L217" s="191"/>
      <c r="M217" s="191"/>
      <c r="N217" s="191"/>
      <c r="O217" s="191"/>
      <c r="P217" s="191"/>
      <c r="Q217" s="191"/>
    </row>
    <row r="218" spans="1:17" x14ac:dyDescent="0.25">
      <c r="A218" s="188" t="s">
        <v>1140</v>
      </c>
      <c r="B218" s="195" t="s">
        <v>1881</v>
      </c>
      <c r="C218" s="235"/>
      <c r="D218" s="235"/>
      <c r="E218" s="190"/>
      <c r="F218" s="198"/>
      <c r="G218" s="198"/>
      <c r="H218" s="190"/>
      <c r="I218" s="191">
        <v>3.9001872165954099</v>
      </c>
      <c r="J218" s="191" t="s">
        <v>87</v>
      </c>
      <c r="K218" s="191"/>
      <c r="L218" s="191" t="s">
        <v>87</v>
      </c>
      <c r="M218" s="191" t="s">
        <v>87</v>
      </c>
      <c r="N218" s="191"/>
      <c r="O218" s="191">
        <v>2.4822032404923502</v>
      </c>
      <c r="P218" s="191" t="s">
        <v>87</v>
      </c>
      <c r="Q218" s="191"/>
    </row>
    <row r="219" spans="1:17" x14ac:dyDescent="0.25">
      <c r="A219" s="195" t="s">
        <v>1982</v>
      </c>
      <c r="B219" s="195" t="s">
        <v>1983</v>
      </c>
      <c r="C219" s="235"/>
      <c r="D219" s="235"/>
      <c r="E219" s="190"/>
      <c r="F219" s="198">
        <v>0.31825192996348256</v>
      </c>
      <c r="G219" s="198"/>
      <c r="H219" s="190"/>
      <c r="I219" s="191"/>
      <c r="J219" s="191"/>
      <c r="K219" s="191"/>
      <c r="L219" s="191"/>
      <c r="M219" s="191"/>
      <c r="N219" s="191"/>
      <c r="O219" s="191"/>
      <c r="P219" s="191"/>
      <c r="Q219" s="191"/>
    </row>
    <row r="220" spans="1:17" x14ac:dyDescent="0.25">
      <c r="A220" s="188" t="s">
        <v>1880</v>
      </c>
      <c r="B220" s="195" t="s">
        <v>1139</v>
      </c>
      <c r="C220" s="235">
        <v>3.1731305706081718</v>
      </c>
      <c r="D220" s="235">
        <v>88.277931509323068</v>
      </c>
      <c r="E220" s="190">
        <f t="shared" ref="E220:E260" si="10">C220/D220</f>
        <v>3.5944777096108736E-2</v>
      </c>
      <c r="F220" s="198"/>
      <c r="G220" s="198">
        <v>53.552508203292312</v>
      </c>
      <c r="H220" s="190"/>
      <c r="I220" s="191" t="s">
        <v>87</v>
      </c>
      <c r="J220" s="191">
        <v>32.941189709368999</v>
      </c>
      <c r="K220" s="191"/>
      <c r="L220" s="191" t="s">
        <v>87</v>
      </c>
      <c r="M220" s="191">
        <v>52.768926791109401</v>
      </c>
      <c r="N220" s="191"/>
      <c r="O220" s="191" t="s">
        <v>87</v>
      </c>
      <c r="P220" s="191">
        <v>33.917830991219098</v>
      </c>
      <c r="Q220" s="191"/>
    </row>
    <row r="221" spans="1:17" x14ac:dyDescent="0.25">
      <c r="A221" s="188" t="s">
        <v>1879</v>
      </c>
      <c r="B221" s="195" t="s">
        <v>1878</v>
      </c>
      <c r="C221" s="235"/>
      <c r="D221" s="235"/>
      <c r="E221" s="190"/>
      <c r="F221" s="198"/>
      <c r="G221" s="198"/>
      <c r="H221" s="190"/>
      <c r="I221" s="191">
        <v>3.9001872165954099</v>
      </c>
      <c r="J221" s="191" t="s">
        <v>87</v>
      </c>
      <c r="K221" s="191"/>
      <c r="L221" s="191" t="s">
        <v>87</v>
      </c>
      <c r="M221" s="191" t="s">
        <v>87</v>
      </c>
      <c r="N221" s="191"/>
      <c r="O221" s="191">
        <v>3.1750267549416198</v>
      </c>
      <c r="P221" s="191" t="s">
        <v>87</v>
      </c>
      <c r="Q221" s="191"/>
    </row>
    <row r="222" spans="1:17" x14ac:dyDescent="0.25">
      <c r="A222" s="188" t="s">
        <v>1138</v>
      </c>
      <c r="B222" s="195" t="s">
        <v>1137</v>
      </c>
      <c r="C222" s="235">
        <v>65.495376702014923</v>
      </c>
      <c r="D222" s="235">
        <v>44.376844854946128</v>
      </c>
      <c r="E222" s="190">
        <f t="shared" si="10"/>
        <v>1.4758907920583042</v>
      </c>
      <c r="F222" s="198"/>
      <c r="G222" s="198">
        <v>28.436295836485012</v>
      </c>
      <c r="H222" s="190"/>
      <c r="I222" s="191" t="s">
        <v>87</v>
      </c>
      <c r="J222" s="191">
        <v>9.1937064599062204</v>
      </c>
      <c r="K222" s="191"/>
      <c r="L222" s="191" t="s">
        <v>87</v>
      </c>
      <c r="M222" s="191">
        <v>44.2391948513947</v>
      </c>
      <c r="N222" s="191"/>
      <c r="O222" s="191" t="s">
        <v>87</v>
      </c>
      <c r="P222" s="191">
        <v>40.523421106714601</v>
      </c>
      <c r="Q222" s="191"/>
    </row>
    <row r="223" spans="1:17" x14ac:dyDescent="0.25">
      <c r="A223" s="188" t="s">
        <v>1877</v>
      </c>
      <c r="B223" s="195" t="s">
        <v>1876</v>
      </c>
      <c r="C223" s="235"/>
      <c r="D223" s="235"/>
      <c r="E223" s="190"/>
      <c r="F223" s="198">
        <v>9.6371089044612321E-2</v>
      </c>
      <c r="G223" s="198"/>
      <c r="H223" s="190"/>
      <c r="I223" s="191">
        <v>1.81802448956285E-2</v>
      </c>
      <c r="J223" s="191" t="s">
        <v>87</v>
      </c>
      <c r="K223" s="191"/>
      <c r="L223" s="191" t="s">
        <v>87</v>
      </c>
      <c r="M223" s="191" t="s">
        <v>87</v>
      </c>
      <c r="N223" s="191"/>
      <c r="O223" s="191">
        <v>0.82019773212965597</v>
      </c>
      <c r="P223" s="191" t="s">
        <v>87</v>
      </c>
      <c r="Q223" s="191"/>
    </row>
    <row r="224" spans="1:17" x14ac:dyDescent="0.25">
      <c r="A224" s="188" t="s">
        <v>1875</v>
      </c>
      <c r="B224" s="195" t="s">
        <v>1874</v>
      </c>
      <c r="C224" s="235"/>
      <c r="D224" s="235"/>
      <c r="E224" s="190"/>
      <c r="F224" s="198">
        <v>1.3630852342527775</v>
      </c>
      <c r="G224" s="198"/>
      <c r="H224" s="190"/>
      <c r="I224" s="191">
        <v>0.77437821318579403</v>
      </c>
      <c r="J224" s="191" t="s">
        <v>87</v>
      </c>
      <c r="K224" s="191"/>
      <c r="L224" s="191">
        <v>18.797220581081199</v>
      </c>
      <c r="M224" s="191" t="s">
        <v>87</v>
      </c>
      <c r="N224" s="191"/>
      <c r="O224" s="191">
        <v>62.543420268444201</v>
      </c>
      <c r="P224" s="191" t="s">
        <v>87</v>
      </c>
      <c r="Q224" s="191"/>
    </row>
    <row r="225" spans="1:17" x14ac:dyDescent="0.25">
      <c r="A225" s="188" t="s">
        <v>1136</v>
      </c>
      <c r="B225" s="199" t="s">
        <v>1135</v>
      </c>
      <c r="C225" s="235"/>
      <c r="D225" s="235">
        <v>450.99188761775645</v>
      </c>
      <c r="E225" s="190"/>
      <c r="F225" s="198"/>
      <c r="G225" s="198">
        <v>324.1445098701239</v>
      </c>
      <c r="H225" s="190"/>
      <c r="I225" s="191" t="s">
        <v>87</v>
      </c>
      <c r="J225" s="191">
        <v>158.08292547610299</v>
      </c>
      <c r="K225" s="191"/>
      <c r="L225" s="191" t="s">
        <v>87</v>
      </c>
      <c r="M225" s="191">
        <v>360.524148183747</v>
      </c>
      <c r="N225" s="191"/>
      <c r="O225" s="191" t="s">
        <v>87</v>
      </c>
      <c r="P225" s="191">
        <v>345.17711826025698</v>
      </c>
      <c r="Q225" s="191"/>
    </row>
    <row r="226" spans="1:17" x14ac:dyDescent="0.25">
      <c r="A226" s="188" t="s">
        <v>1873</v>
      </c>
      <c r="B226" s="200">
        <v>190924</v>
      </c>
      <c r="C226" s="235"/>
      <c r="D226" s="235"/>
      <c r="E226" s="190"/>
      <c r="F226" s="198"/>
      <c r="G226" s="198"/>
      <c r="H226" s="190"/>
      <c r="I226" s="191" t="s">
        <v>87</v>
      </c>
      <c r="J226" s="191" t="s">
        <v>87</v>
      </c>
      <c r="K226" s="191"/>
      <c r="L226" s="191">
        <v>5.1800956830067198E-2</v>
      </c>
      <c r="M226" s="191" t="s">
        <v>87</v>
      </c>
      <c r="N226" s="191"/>
      <c r="O226" s="191" t="s">
        <v>87</v>
      </c>
      <c r="P226" s="191" t="s">
        <v>87</v>
      </c>
      <c r="Q226" s="191"/>
    </row>
    <row r="227" spans="1:17" x14ac:dyDescent="0.25">
      <c r="A227" s="188" t="s">
        <v>1134</v>
      </c>
      <c r="B227" s="195" t="s">
        <v>1133</v>
      </c>
      <c r="C227" s="235"/>
      <c r="D227" s="235">
        <v>28.423474683138799</v>
      </c>
      <c r="E227" s="190"/>
      <c r="F227" s="198"/>
      <c r="G227" s="198">
        <v>11.358615489441123</v>
      </c>
      <c r="H227" s="190"/>
      <c r="I227" s="191" t="s">
        <v>87</v>
      </c>
      <c r="J227" s="191">
        <v>15.229038542140101</v>
      </c>
      <c r="K227" s="191"/>
      <c r="L227" s="191" t="s">
        <v>87</v>
      </c>
      <c r="M227" s="191">
        <v>45.788835627922303</v>
      </c>
      <c r="N227" s="191"/>
      <c r="O227" s="191" t="s">
        <v>87</v>
      </c>
      <c r="P227" s="191">
        <v>48.283406035340398</v>
      </c>
      <c r="Q227" s="191"/>
    </row>
    <row r="228" spans="1:17" x14ac:dyDescent="0.25">
      <c r="A228" s="188" t="s">
        <v>1126</v>
      </c>
      <c r="B228" s="195" t="s">
        <v>1125</v>
      </c>
      <c r="C228" s="235">
        <v>0.78759266826054042</v>
      </c>
      <c r="D228" s="235">
        <v>31.632085575513397</v>
      </c>
      <c r="E228" s="190">
        <f t="shared" si="10"/>
        <v>2.4898537479622306E-2</v>
      </c>
      <c r="F228" s="198">
        <v>0.57099239101083832</v>
      </c>
      <c r="G228" s="198">
        <v>24.342451696345833</v>
      </c>
      <c r="H228" s="190">
        <f>F228/G228</f>
        <v>2.3456650880262518E-2</v>
      </c>
      <c r="I228" s="191">
        <v>0.495789185497716</v>
      </c>
      <c r="J228" s="191">
        <v>22.280675706011099</v>
      </c>
      <c r="K228" s="191">
        <f>I228/J228</f>
        <v>2.2251981584380635E-2</v>
      </c>
      <c r="L228" s="191">
        <v>0.87910036434600503</v>
      </c>
      <c r="M228" s="191">
        <v>41.204828630645402</v>
      </c>
      <c r="N228" s="191">
        <f>L228/M228</f>
        <v>2.1334887040209381E-2</v>
      </c>
      <c r="O228" s="191">
        <v>0.59755321626390001</v>
      </c>
      <c r="P228" s="191">
        <v>33.801119808535098</v>
      </c>
      <c r="Q228" s="191">
        <f>O228/P228</f>
        <v>1.7678503542152241E-2</v>
      </c>
    </row>
    <row r="229" spans="1:17" x14ac:dyDescent="0.25">
      <c r="A229" s="188" t="s">
        <v>1691</v>
      </c>
      <c r="B229" s="195" t="s">
        <v>1984</v>
      </c>
      <c r="C229" s="235">
        <v>502.69873095815024</v>
      </c>
      <c r="D229" s="235">
        <v>639.1041347281855</v>
      </c>
      <c r="E229" s="190">
        <f t="shared" si="10"/>
        <v>0.78656779645456487</v>
      </c>
      <c r="F229" s="198">
        <v>487.76709211493636</v>
      </c>
      <c r="G229" s="198">
        <v>554.47963505772714</v>
      </c>
      <c r="H229" s="190">
        <f>F229/G229</f>
        <v>0.87968441269110753</v>
      </c>
      <c r="I229" s="191">
        <v>442.619706241144</v>
      </c>
      <c r="J229" s="191">
        <v>454.47195080530201</v>
      </c>
      <c r="K229" s="191">
        <f>I229/J229</f>
        <v>0.97392084474485963</v>
      </c>
      <c r="L229" s="191">
        <v>508.913835913225</v>
      </c>
      <c r="M229" s="191">
        <v>531.56063131571796</v>
      </c>
      <c r="N229" s="191">
        <f>L229/M229</f>
        <v>0.9573956495866941</v>
      </c>
      <c r="O229" s="191">
        <v>512.38215358335697</v>
      </c>
      <c r="P229" s="191">
        <v>526.76161327175805</v>
      </c>
      <c r="Q229" s="191">
        <f>O229/P229</f>
        <v>0.972702149651549</v>
      </c>
    </row>
    <row r="230" spans="1:17" x14ac:dyDescent="0.25">
      <c r="A230" s="188" t="s">
        <v>1641</v>
      </c>
      <c r="B230" s="195" t="s">
        <v>1985</v>
      </c>
      <c r="C230" s="235">
        <v>286.48103541443868</v>
      </c>
      <c r="D230" s="235">
        <v>342.49615956033864</v>
      </c>
      <c r="E230" s="190">
        <f t="shared" si="10"/>
        <v>0.83645035839874404</v>
      </c>
      <c r="F230" s="198">
        <v>304.68935505502679</v>
      </c>
      <c r="G230" s="198">
        <v>324.77694953322555</v>
      </c>
      <c r="H230" s="190">
        <f>F230/G230</f>
        <v>0.93814956847439768</v>
      </c>
      <c r="I230" s="191">
        <v>330.53935385890799</v>
      </c>
      <c r="J230" s="191">
        <v>325.08031198780799</v>
      </c>
      <c r="K230" s="191">
        <f>I230/J230</f>
        <v>1.0167929021530677</v>
      </c>
      <c r="L230" s="191">
        <v>316.22939168468997</v>
      </c>
      <c r="M230" s="191">
        <v>278.389476726162</v>
      </c>
      <c r="N230" s="191">
        <f>L230/M230</f>
        <v>1.1359243725859265</v>
      </c>
      <c r="O230" s="191">
        <v>292.95039395143601</v>
      </c>
      <c r="P230" s="191">
        <v>273.48756705314702</v>
      </c>
      <c r="Q230" s="191">
        <f>O230/P230</f>
        <v>1.0711653078346584</v>
      </c>
    </row>
    <row r="231" spans="1:17" x14ac:dyDescent="0.25">
      <c r="A231" s="188" t="s">
        <v>1480</v>
      </c>
      <c r="B231" s="195" t="s">
        <v>1479</v>
      </c>
      <c r="C231" s="235"/>
      <c r="D231" s="235">
        <v>342.49615956033864</v>
      </c>
      <c r="E231" s="190"/>
      <c r="F231" s="198"/>
      <c r="G231" s="198">
        <v>324.77694953322555</v>
      </c>
      <c r="H231" s="190"/>
      <c r="I231" s="191" t="s">
        <v>87</v>
      </c>
      <c r="J231" s="191">
        <v>325.08031198780799</v>
      </c>
      <c r="K231" s="191"/>
      <c r="L231" s="191" t="s">
        <v>87</v>
      </c>
      <c r="M231" s="191">
        <v>278.389476726162</v>
      </c>
      <c r="N231" s="191"/>
      <c r="O231" s="191" t="s">
        <v>87</v>
      </c>
      <c r="P231" s="191">
        <v>273.48756705314702</v>
      </c>
      <c r="Q231" s="191"/>
    </row>
    <row r="232" spans="1:17" x14ac:dyDescent="0.25">
      <c r="A232" s="188" t="s">
        <v>1458</v>
      </c>
      <c r="B232" s="195" t="s">
        <v>1463</v>
      </c>
      <c r="C232" s="235">
        <v>104.26304400362548</v>
      </c>
      <c r="D232" s="235"/>
      <c r="E232" s="190"/>
      <c r="F232" s="198">
        <v>112.57817304189152</v>
      </c>
      <c r="G232" s="198"/>
      <c r="H232" s="190"/>
      <c r="I232" s="191">
        <v>122.001141861984</v>
      </c>
      <c r="J232" s="191" t="s">
        <v>87</v>
      </c>
      <c r="K232" s="191"/>
      <c r="L232" s="191">
        <v>120.203948940054</v>
      </c>
      <c r="M232" s="191" t="s">
        <v>87</v>
      </c>
      <c r="N232" s="191"/>
      <c r="O232" s="191">
        <v>106.596493713939</v>
      </c>
      <c r="P232" s="191" t="s">
        <v>87</v>
      </c>
      <c r="Q232" s="191"/>
    </row>
    <row r="233" spans="1:17" x14ac:dyDescent="0.25">
      <c r="A233" s="188" t="s">
        <v>1462</v>
      </c>
      <c r="B233" s="195" t="s">
        <v>1461</v>
      </c>
      <c r="C233" s="235">
        <v>26.455022493263762</v>
      </c>
      <c r="D233" s="235"/>
      <c r="E233" s="190"/>
      <c r="F233" s="198">
        <v>22.477543489885473</v>
      </c>
      <c r="G233" s="198"/>
      <c r="H233" s="190"/>
      <c r="I233" s="191">
        <v>21.607515474012899</v>
      </c>
      <c r="J233" s="191" t="s">
        <v>87</v>
      </c>
      <c r="K233" s="191"/>
      <c r="L233" s="191">
        <v>28.477396980064398</v>
      </c>
      <c r="M233" s="191" t="s">
        <v>87</v>
      </c>
      <c r="N233" s="191"/>
      <c r="O233" s="191">
        <v>17.3207251241538</v>
      </c>
      <c r="P233" s="191" t="s">
        <v>87</v>
      </c>
      <c r="Q233" s="191"/>
    </row>
    <row r="234" spans="1:17" x14ac:dyDescent="0.25">
      <c r="A234" s="188" t="s">
        <v>1457</v>
      </c>
      <c r="B234" s="195" t="s">
        <v>1460</v>
      </c>
      <c r="C234" s="235">
        <v>112.97293031461307</v>
      </c>
      <c r="D234" s="235"/>
      <c r="E234" s="190"/>
      <c r="F234" s="198">
        <v>138.41364754271262</v>
      </c>
      <c r="G234" s="198"/>
      <c r="H234" s="190"/>
      <c r="I234" s="191">
        <v>154.747743891336</v>
      </c>
      <c r="J234" s="191" t="s">
        <v>87</v>
      </c>
      <c r="K234" s="191"/>
      <c r="L234" s="191">
        <v>133.68890731665999</v>
      </c>
      <c r="M234" s="191" t="s">
        <v>87</v>
      </c>
      <c r="N234" s="191"/>
      <c r="O234" s="191">
        <v>140.34212011851</v>
      </c>
      <c r="P234" s="191" t="s">
        <v>87</v>
      </c>
      <c r="Q234" s="191"/>
    </row>
    <row r="235" spans="1:17" x14ac:dyDescent="0.25">
      <c r="A235" s="188" t="s">
        <v>1454</v>
      </c>
      <c r="B235" s="195" t="s">
        <v>1459</v>
      </c>
      <c r="C235" s="235">
        <v>42.790038602936391</v>
      </c>
      <c r="D235" s="235"/>
      <c r="E235" s="190"/>
      <c r="F235" s="198">
        <v>31.21999098053718</v>
      </c>
      <c r="G235" s="198"/>
      <c r="H235" s="190"/>
      <c r="I235" s="191">
        <v>32.1829526315748</v>
      </c>
      <c r="J235" s="191" t="s">
        <v>87</v>
      </c>
      <c r="K235" s="191"/>
      <c r="L235" s="191">
        <v>33.8591384479124</v>
      </c>
      <c r="M235" s="191" t="s">
        <v>87</v>
      </c>
      <c r="N235" s="191"/>
      <c r="O235" s="191">
        <v>28.691054994833301</v>
      </c>
      <c r="P235" s="191" t="s">
        <v>87</v>
      </c>
      <c r="Q235" s="191"/>
    </row>
    <row r="236" spans="1:17" x14ac:dyDescent="0.25">
      <c r="A236" s="188" t="s">
        <v>1640</v>
      </c>
      <c r="B236" s="195" t="s">
        <v>1986</v>
      </c>
      <c r="C236" s="235">
        <v>216.21769554371153</v>
      </c>
      <c r="D236" s="235">
        <v>296.6079751678468</v>
      </c>
      <c r="E236" s="190">
        <f t="shared" si="10"/>
        <v>0.72896790931314848</v>
      </c>
      <c r="F236" s="198">
        <v>183.07773705990954</v>
      </c>
      <c r="G236" s="198">
        <v>229.70268552450165</v>
      </c>
      <c r="H236" s="190">
        <f>F236/G236</f>
        <v>0.79702044685229079</v>
      </c>
      <c r="I236" s="191">
        <v>112.080352382236</v>
      </c>
      <c r="J236" s="191">
        <v>129.391638817494</v>
      </c>
      <c r="K236" s="191">
        <f>I236/J236</f>
        <v>0.86621016169618625</v>
      </c>
      <c r="L236" s="191">
        <v>192.684444228535</v>
      </c>
      <c r="M236" s="191">
        <v>253.17115458955701</v>
      </c>
      <c r="N236" s="191">
        <f>L236/M236</f>
        <v>0.76108372038242855</v>
      </c>
      <c r="O236" s="191">
        <v>219.43175963192101</v>
      </c>
      <c r="P236" s="191">
        <v>253.27404621861101</v>
      </c>
      <c r="Q236" s="191">
        <f>O236/P236</f>
        <v>0.8663807559757648</v>
      </c>
    </row>
    <row r="237" spans="1:17" x14ac:dyDescent="0.25">
      <c r="A237" s="188" t="s">
        <v>1478</v>
      </c>
      <c r="B237" s="195" t="s">
        <v>1477</v>
      </c>
      <c r="C237" s="235">
        <v>216.21769554371153</v>
      </c>
      <c r="D237" s="235">
        <v>203.7237115830342</v>
      </c>
      <c r="E237" s="190">
        <f t="shared" si="10"/>
        <v>1.0613280794051556</v>
      </c>
      <c r="F237" s="198"/>
      <c r="G237" s="198">
        <v>163.69811704913792</v>
      </c>
      <c r="H237" s="190"/>
      <c r="I237" s="191" t="s">
        <v>87</v>
      </c>
      <c r="J237" s="191">
        <v>94.029074238271093</v>
      </c>
      <c r="K237" s="191"/>
      <c r="L237" s="191" t="s">
        <v>87</v>
      </c>
      <c r="M237" s="191">
        <v>182.86090791463801</v>
      </c>
      <c r="N237" s="191"/>
      <c r="O237" s="191" t="s">
        <v>87</v>
      </c>
      <c r="P237" s="191">
        <v>182.852945025471</v>
      </c>
      <c r="Q237" s="191"/>
    </row>
    <row r="238" spans="1:17" x14ac:dyDescent="0.25">
      <c r="A238" s="188" t="s">
        <v>1458</v>
      </c>
      <c r="B238" s="195" t="s">
        <v>1987</v>
      </c>
      <c r="C238" s="235"/>
      <c r="D238" s="235"/>
      <c r="E238" s="190"/>
      <c r="F238" s="198">
        <v>75.600512834737032</v>
      </c>
      <c r="G238" s="198"/>
      <c r="H238" s="190"/>
      <c r="I238" s="191">
        <v>32.463460081609398</v>
      </c>
      <c r="J238" s="191" t="s">
        <v>87</v>
      </c>
      <c r="K238" s="191"/>
      <c r="L238" s="191">
        <v>87.668588846033401</v>
      </c>
      <c r="M238" s="191" t="s">
        <v>87</v>
      </c>
      <c r="N238" s="191"/>
      <c r="O238" s="191">
        <v>91.195763274256606</v>
      </c>
      <c r="P238" s="191" t="s">
        <v>87</v>
      </c>
      <c r="Q238" s="191"/>
    </row>
    <row r="239" spans="1:17" x14ac:dyDescent="0.25">
      <c r="A239" s="188" t="s">
        <v>1053</v>
      </c>
      <c r="B239" s="195" t="s">
        <v>1052</v>
      </c>
      <c r="C239" s="235"/>
      <c r="D239" s="235"/>
      <c r="E239" s="190"/>
      <c r="F239" s="198">
        <v>12.27950731909236</v>
      </c>
      <c r="G239" s="198"/>
      <c r="H239" s="190"/>
      <c r="I239" s="191">
        <v>5.8788737875536299</v>
      </c>
      <c r="J239" s="191" t="s">
        <v>87</v>
      </c>
      <c r="K239" s="191"/>
      <c r="L239" s="191">
        <v>10.1099762152846</v>
      </c>
      <c r="M239" s="191" t="s">
        <v>87</v>
      </c>
      <c r="N239" s="191"/>
      <c r="O239" s="191">
        <v>9.8217027224595306</v>
      </c>
      <c r="P239" s="191" t="s">
        <v>87</v>
      </c>
      <c r="Q239" s="191"/>
    </row>
    <row r="240" spans="1:17" x14ac:dyDescent="0.25">
      <c r="A240" s="188" t="s">
        <v>1049</v>
      </c>
      <c r="B240" s="195" t="s">
        <v>1048</v>
      </c>
      <c r="C240" s="235"/>
      <c r="D240" s="235"/>
      <c r="E240" s="190"/>
      <c r="F240" s="198">
        <v>63.321005515644678</v>
      </c>
      <c r="G240" s="198"/>
      <c r="H240" s="190"/>
      <c r="I240" s="191">
        <v>26.3300545096949</v>
      </c>
      <c r="J240" s="191" t="s">
        <v>87</v>
      </c>
      <c r="K240" s="191"/>
      <c r="L240" s="191">
        <v>76.282393912353101</v>
      </c>
      <c r="M240" s="191" t="s">
        <v>87</v>
      </c>
      <c r="N240" s="191"/>
      <c r="O240" s="191">
        <v>80.122653466833597</v>
      </c>
      <c r="P240" s="191" t="s">
        <v>87</v>
      </c>
      <c r="Q240" s="191"/>
    </row>
    <row r="241" spans="1:17" x14ac:dyDescent="0.25">
      <c r="A241" s="188" t="s">
        <v>1045</v>
      </c>
      <c r="B241" s="195" t="s">
        <v>1044</v>
      </c>
      <c r="C241" s="235"/>
      <c r="D241" s="235"/>
      <c r="E241" s="190"/>
      <c r="F241" s="198"/>
      <c r="G241" s="198"/>
      <c r="H241" s="190"/>
      <c r="I241" s="191">
        <v>0.216248121995406</v>
      </c>
      <c r="J241" s="191" t="s">
        <v>87</v>
      </c>
      <c r="K241" s="191"/>
      <c r="L241" s="191">
        <v>1.2383850149154401</v>
      </c>
      <c r="M241" s="191" t="s">
        <v>87</v>
      </c>
      <c r="N241" s="191"/>
      <c r="O241" s="191">
        <v>0.90682814043259397</v>
      </c>
      <c r="P241" s="191" t="s">
        <v>87</v>
      </c>
      <c r="Q241" s="191"/>
    </row>
    <row r="242" spans="1:17" x14ac:dyDescent="0.25">
      <c r="A242" s="188" t="s">
        <v>1041</v>
      </c>
      <c r="B242" s="195" t="s">
        <v>1040</v>
      </c>
      <c r="C242" s="235"/>
      <c r="D242" s="235"/>
      <c r="E242" s="190"/>
      <c r="F242" s="198"/>
      <c r="G242" s="198"/>
      <c r="H242" s="190"/>
      <c r="I242" s="191">
        <v>3.8283662365452199E-2</v>
      </c>
      <c r="J242" s="191" t="s">
        <v>87</v>
      </c>
      <c r="K242" s="191"/>
      <c r="L242" s="191">
        <v>3.7833703480316297E-2</v>
      </c>
      <c r="M242" s="191" t="s">
        <v>87</v>
      </c>
      <c r="N242" s="191"/>
      <c r="O242" s="191">
        <v>0.34457894453091797</v>
      </c>
      <c r="P242" s="191" t="s">
        <v>87</v>
      </c>
      <c r="Q242" s="191"/>
    </row>
    <row r="243" spans="1:17" x14ac:dyDescent="0.25">
      <c r="A243" s="188" t="s">
        <v>1037</v>
      </c>
      <c r="B243" s="195" t="s">
        <v>1036</v>
      </c>
      <c r="C243" s="235"/>
      <c r="D243" s="235"/>
      <c r="E243" s="190"/>
      <c r="F243" s="198"/>
      <c r="G243" s="198"/>
      <c r="H243" s="190"/>
      <c r="I243" s="191" t="s">
        <v>87</v>
      </c>
      <c r="J243" s="191" t="s">
        <v>87</v>
      </c>
      <c r="K243" s="191"/>
      <c r="L243" s="191" t="s">
        <v>87</v>
      </c>
      <c r="M243" s="191" t="s">
        <v>87</v>
      </c>
      <c r="N243" s="191"/>
      <c r="O243" s="191" t="s">
        <v>87</v>
      </c>
      <c r="P243" s="191" t="s">
        <v>87</v>
      </c>
      <c r="Q243" s="191"/>
    </row>
    <row r="244" spans="1:17" x14ac:dyDescent="0.25">
      <c r="A244" s="188" t="s">
        <v>1033</v>
      </c>
      <c r="B244" s="195" t="s">
        <v>1032</v>
      </c>
      <c r="C244" s="235"/>
      <c r="D244" s="235"/>
      <c r="E244" s="190"/>
      <c r="F244" s="198"/>
      <c r="G244" s="198"/>
      <c r="H244" s="190"/>
      <c r="I244" s="191" t="s">
        <v>87</v>
      </c>
      <c r="J244" s="191" t="s">
        <v>87</v>
      </c>
      <c r="K244" s="191"/>
      <c r="L244" s="191" t="s">
        <v>87</v>
      </c>
      <c r="M244" s="191" t="s">
        <v>87</v>
      </c>
      <c r="N244" s="191"/>
      <c r="O244" s="191" t="s">
        <v>87</v>
      </c>
      <c r="P244" s="191" t="s">
        <v>87</v>
      </c>
      <c r="Q244" s="191"/>
    </row>
    <row r="245" spans="1:17" x14ac:dyDescent="0.25">
      <c r="A245" s="188" t="s">
        <v>1457</v>
      </c>
      <c r="B245" s="195" t="s">
        <v>1456</v>
      </c>
      <c r="C245" s="235"/>
      <c r="D245" s="235"/>
      <c r="E245" s="190"/>
      <c r="F245" s="198">
        <v>45.614696732120997</v>
      </c>
      <c r="G245" s="198"/>
      <c r="H245" s="190"/>
      <c r="I245" s="191">
        <v>17.549734833307699</v>
      </c>
      <c r="J245" s="191" t="s">
        <v>87</v>
      </c>
      <c r="K245" s="191"/>
      <c r="L245" s="191">
        <v>36.941738869587702</v>
      </c>
      <c r="M245" s="191" t="s">
        <v>87</v>
      </c>
      <c r="N245" s="191"/>
      <c r="O245" s="191">
        <v>49.612260841384298</v>
      </c>
      <c r="P245" s="191" t="s">
        <v>87</v>
      </c>
      <c r="Q245" s="191"/>
    </row>
    <row r="246" spans="1:17" x14ac:dyDescent="0.25">
      <c r="A246" s="188" t="s">
        <v>1027</v>
      </c>
      <c r="B246" s="195" t="s">
        <v>1026</v>
      </c>
      <c r="C246" s="235"/>
      <c r="D246" s="235"/>
      <c r="E246" s="190"/>
      <c r="F246" s="198">
        <v>3.5165106419957137</v>
      </c>
      <c r="G246" s="198"/>
      <c r="H246" s="190"/>
      <c r="I246" s="191">
        <v>2.6995652454011601</v>
      </c>
      <c r="J246" s="191" t="s">
        <v>87</v>
      </c>
      <c r="K246" s="191"/>
      <c r="L246" s="191">
        <v>2.33271733409866</v>
      </c>
      <c r="M246" s="191" t="s">
        <v>87</v>
      </c>
      <c r="N246" s="191"/>
      <c r="O246" s="191">
        <v>3.43656903682965</v>
      </c>
      <c r="P246" s="191" t="s">
        <v>87</v>
      </c>
      <c r="Q246" s="191"/>
    </row>
    <row r="247" spans="1:17" x14ac:dyDescent="0.25">
      <c r="A247" s="188" t="s">
        <v>1023</v>
      </c>
      <c r="B247" s="195" t="s">
        <v>1022</v>
      </c>
      <c r="C247" s="235"/>
      <c r="D247" s="235"/>
      <c r="E247" s="190"/>
      <c r="F247" s="198">
        <v>42.098186090125282</v>
      </c>
      <c r="G247" s="198"/>
      <c r="H247" s="190"/>
      <c r="I247" s="191">
        <v>14.8196191048134</v>
      </c>
      <c r="J247" s="191" t="s">
        <v>87</v>
      </c>
      <c r="K247" s="191"/>
      <c r="L247" s="191">
        <v>34.3104629530404</v>
      </c>
      <c r="M247" s="191" t="s">
        <v>87</v>
      </c>
      <c r="N247" s="191"/>
      <c r="O247" s="191">
        <v>45.782400084235597</v>
      </c>
      <c r="P247" s="191" t="s">
        <v>87</v>
      </c>
      <c r="Q247" s="191"/>
    </row>
    <row r="248" spans="1:17" x14ac:dyDescent="0.25">
      <c r="A248" s="188" t="s">
        <v>1021</v>
      </c>
      <c r="B248" s="195" t="s">
        <v>1020</v>
      </c>
      <c r="C248" s="235"/>
      <c r="D248" s="235"/>
      <c r="E248" s="190"/>
      <c r="F248" s="198"/>
      <c r="G248" s="198"/>
      <c r="H248" s="190"/>
      <c r="I248" s="191">
        <v>3.0550483093084599E-2</v>
      </c>
      <c r="J248" s="191" t="s">
        <v>87</v>
      </c>
      <c r="K248" s="191"/>
      <c r="L248" s="191">
        <v>0.267900059562307</v>
      </c>
      <c r="M248" s="191" t="s">
        <v>87</v>
      </c>
      <c r="N248" s="191"/>
      <c r="O248" s="191">
        <v>0.35370964628965101</v>
      </c>
      <c r="P248" s="191" t="s">
        <v>87</v>
      </c>
      <c r="Q248" s="191"/>
    </row>
    <row r="249" spans="1:17" x14ac:dyDescent="0.25">
      <c r="A249" s="188" t="s">
        <v>1019</v>
      </c>
      <c r="B249" s="195" t="s">
        <v>1018</v>
      </c>
      <c r="C249" s="235"/>
      <c r="D249" s="235"/>
      <c r="E249" s="190"/>
      <c r="F249" s="198"/>
      <c r="G249" s="198"/>
      <c r="H249" s="190"/>
      <c r="I249" s="191" t="s">
        <v>87</v>
      </c>
      <c r="J249" s="191" t="s">
        <v>87</v>
      </c>
      <c r="K249" s="191"/>
      <c r="L249" s="191">
        <v>3.0658522886341699E-2</v>
      </c>
      <c r="M249" s="191" t="s">
        <v>87</v>
      </c>
      <c r="N249" s="191"/>
      <c r="O249" s="191">
        <v>3.9582074029395301E-2</v>
      </c>
      <c r="P249" s="191" t="s">
        <v>87</v>
      </c>
      <c r="Q249" s="191"/>
    </row>
    <row r="250" spans="1:17" x14ac:dyDescent="0.25">
      <c r="A250" s="188" t="s">
        <v>1015</v>
      </c>
      <c r="B250" s="195" t="s">
        <v>1014</v>
      </c>
      <c r="C250" s="235"/>
      <c r="D250" s="235"/>
      <c r="E250" s="190"/>
      <c r="F250" s="198"/>
      <c r="G250" s="198"/>
      <c r="H250" s="190"/>
      <c r="I250" s="191" t="s">
        <v>87</v>
      </c>
      <c r="J250" s="191" t="s">
        <v>87</v>
      </c>
      <c r="K250" s="191"/>
      <c r="L250" s="191" t="s">
        <v>87</v>
      </c>
      <c r="M250" s="191" t="s">
        <v>87</v>
      </c>
      <c r="N250" s="191"/>
      <c r="O250" s="191" t="s">
        <v>87</v>
      </c>
      <c r="P250" s="191" t="s">
        <v>87</v>
      </c>
      <c r="Q250" s="191"/>
    </row>
    <row r="251" spans="1:17" x14ac:dyDescent="0.25">
      <c r="A251" s="188" t="s">
        <v>1011</v>
      </c>
      <c r="B251" s="195" t="s">
        <v>1010</v>
      </c>
      <c r="C251" s="235"/>
      <c r="D251" s="235"/>
      <c r="E251" s="190"/>
      <c r="F251" s="198"/>
      <c r="G251" s="198"/>
      <c r="H251" s="190"/>
      <c r="I251" s="191" t="s">
        <v>87</v>
      </c>
      <c r="J251" s="191" t="s">
        <v>87</v>
      </c>
      <c r="K251" s="191"/>
      <c r="L251" s="191" t="s">
        <v>87</v>
      </c>
      <c r="M251" s="191" t="s">
        <v>87</v>
      </c>
      <c r="N251" s="191"/>
      <c r="O251" s="191" t="s">
        <v>87</v>
      </c>
      <c r="P251" s="191" t="s">
        <v>87</v>
      </c>
      <c r="Q251" s="191"/>
    </row>
    <row r="252" spans="1:17" x14ac:dyDescent="0.25">
      <c r="A252" s="188" t="s">
        <v>1454</v>
      </c>
      <c r="B252" s="195" t="s">
        <v>1988</v>
      </c>
      <c r="C252" s="235"/>
      <c r="D252" s="235"/>
      <c r="E252" s="190"/>
      <c r="F252" s="198">
        <v>61.862527493051523</v>
      </c>
      <c r="G252" s="198"/>
      <c r="H252" s="190"/>
      <c r="I252" s="191">
        <v>62.067157467319298</v>
      </c>
      <c r="J252" s="191" t="s">
        <v>87</v>
      </c>
      <c r="K252" s="191"/>
      <c r="L252" s="191">
        <v>68.074116512913406</v>
      </c>
      <c r="M252" s="191" t="s">
        <v>87</v>
      </c>
      <c r="N252" s="191"/>
      <c r="O252" s="191">
        <v>78.623735516279993</v>
      </c>
      <c r="P252" s="191" t="s">
        <v>87</v>
      </c>
      <c r="Q252" s="191"/>
    </row>
    <row r="253" spans="1:17" x14ac:dyDescent="0.25">
      <c r="A253" s="188" t="s">
        <v>1005</v>
      </c>
      <c r="B253" s="195" t="s">
        <v>1004</v>
      </c>
      <c r="C253" s="235"/>
      <c r="D253" s="235"/>
      <c r="E253" s="190"/>
      <c r="F253" s="198">
        <v>5.8415707982935183</v>
      </c>
      <c r="G253" s="198"/>
      <c r="H253" s="190"/>
      <c r="I253" s="191">
        <v>6.9846871183212897</v>
      </c>
      <c r="J253" s="191" t="s">
        <v>87</v>
      </c>
      <c r="K253" s="191"/>
      <c r="L253" s="191">
        <v>5.7346695411954496</v>
      </c>
      <c r="M253" s="191" t="s">
        <v>87</v>
      </c>
      <c r="N253" s="191"/>
      <c r="O253" s="191">
        <v>6.8035482617095999</v>
      </c>
      <c r="P253" s="191" t="s">
        <v>87</v>
      </c>
      <c r="Q253" s="191"/>
    </row>
    <row r="254" spans="1:17" x14ac:dyDescent="0.25">
      <c r="A254" s="188" t="s">
        <v>1001</v>
      </c>
      <c r="B254" s="195" t="s">
        <v>1000</v>
      </c>
      <c r="C254" s="235"/>
      <c r="D254" s="235"/>
      <c r="E254" s="190"/>
      <c r="F254" s="198">
        <v>56.020956694758006</v>
      </c>
      <c r="G254" s="198"/>
      <c r="H254" s="190"/>
      <c r="I254" s="191">
        <v>55.050715032882003</v>
      </c>
      <c r="J254" s="191" t="s">
        <v>87</v>
      </c>
      <c r="K254" s="191"/>
      <c r="L254" s="191">
        <v>61.748977978925197</v>
      </c>
      <c r="M254" s="191" t="s">
        <v>87</v>
      </c>
      <c r="N254" s="191"/>
      <c r="O254" s="191">
        <v>70.831297007451496</v>
      </c>
      <c r="P254" s="191" t="s">
        <v>87</v>
      </c>
      <c r="Q254" s="191"/>
    </row>
    <row r="255" spans="1:17" x14ac:dyDescent="0.25">
      <c r="A255" s="188" t="s">
        <v>999</v>
      </c>
      <c r="B255" s="195" t="s">
        <v>998</v>
      </c>
      <c r="C255" s="235"/>
      <c r="D255" s="235"/>
      <c r="E255" s="190"/>
      <c r="F255" s="198"/>
      <c r="G255" s="198"/>
      <c r="H255" s="190"/>
      <c r="I255" s="191" t="s">
        <v>87</v>
      </c>
      <c r="J255" s="191" t="s">
        <v>87</v>
      </c>
      <c r="K255" s="191"/>
      <c r="L255" s="191">
        <v>0.58068938256463798</v>
      </c>
      <c r="M255" s="191" t="s">
        <v>87</v>
      </c>
      <c r="N255" s="191"/>
      <c r="O255" s="191">
        <v>0.90592430958306902</v>
      </c>
      <c r="P255" s="191" t="s">
        <v>87</v>
      </c>
      <c r="Q255" s="191"/>
    </row>
    <row r="256" spans="1:17" x14ac:dyDescent="0.25">
      <c r="A256" s="188" t="s">
        <v>995</v>
      </c>
      <c r="B256" s="195" t="s">
        <v>994</v>
      </c>
      <c r="C256" s="235"/>
      <c r="D256" s="235"/>
      <c r="E256" s="190"/>
      <c r="F256" s="198"/>
      <c r="G256" s="198"/>
      <c r="H256" s="190"/>
      <c r="I256" s="191">
        <v>3.1755316116035201E-2</v>
      </c>
      <c r="J256" s="191" t="s">
        <v>87</v>
      </c>
      <c r="K256" s="191"/>
      <c r="L256" s="191">
        <v>9.7796102281183708E-3</v>
      </c>
      <c r="M256" s="191" t="s">
        <v>87</v>
      </c>
      <c r="N256" s="191"/>
      <c r="O256" s="191">
        <v>8.2965937535851006E-2</v>
      </c>
      <c r="P256" s="191" t="s">
        <v>87</v>
      </c>
      <c r="Q256" s="191"/>
    </row>
    <row r="257" spans="1:17" x14ac:dyDescent="0.25">
      <c r="A257" s="188" t="s">
        <v>991</v>
      </c>
      <c r="B257" s="195" t="s">
        <v>990</v>
      </c>
      <c r="C257" s="235"/>
      <c r="D257" s="235"/>
      <c r="E257" s="190"/>
      <c r="F257" s="198"/>
      <c r="G257" s="198"/>
      <c r="H257" s="190"/>
      <c r="I257" s="191" t="s">
        <v>87</v>
      </c>
      <c r="J257" s="191" t="s">
        <v>87</v>
      </c>
      <c r="K257" s="191"/>
      <c r="L257" s="191" t="s">
        <v>87</v>
      </c>
      <c r="M257" s="191" t="s">
        <v>87</v>
      </c>
      <c r="N257" s="191"/>
      <c r="O257" s="191" t="s">
        <v>87</v>
      </c>
      <c r="P257" s="191" t="s">
        <v>87</v>
      </c>
      <c r="Q257" s="191"/>
    </row>
    <row r="258" spans="1:17" x14ac:dyDescent="0.25">
      <c r="A258" s="188" t="s">
        <v>987</v>
      </c>
      <c r="B258" s="195" t="s">
        <v>986</v>
      </c>
      <c r="C258" s="235"/>
      <c r="D258" s="235"/>
      <c r="E258" s="190"/>
      <c r="F258" s="198"/>
      <c r="G258" s="198"/>
      <c r="H258" s="190"/>
      <c r="I258" s="191" t="s">
        <v>87</v>
      </c>
      <c r="J258" s="191" t="s">
        <v>87</v>
      </c>
      <c r="K258" s="191"/>
      <c r="L258" s="191" t="s">
        <v>87</v>
      </c>
      <c r="M258" s="191" t="s">
        <v>87</v>
      </c>
      <c r="N258" s="191"/>
      <c r="O258" s="191" t="s">
        <v>87</v>
      </c>
      <c r="P258" s="191" t="s">
        <v>87</v>
      </c>
      <c r="Q258" s="191"/>
    </row>
    <row r="259" spans="1:17" x14ac:dyDescent="0.25">
      <c r="A259" s="188" t="s">
        <v>1476</v>
      </c>
      <c r="B259" s="195" t="s">
        <v>1475</v>
      </c>
      <c r="C259" s="235"/>
      <c r="D259" s="235">
        <v>92.884263584812629</v>
      </c>
      <c r="E259" s="190"/>
      <c r="F259" s="198"/>
      <c r="G259" s="198">
        <v>66.004568475363726</v>
      </c>
      <c r="H259" s="190"/>
      <c r="I259" s="191" t="s">
        <v>87</v>
      </c>
      <c r="J259" s="191">
        <v>35.362564579223402</v>
      </c>
      <c r="K259" s="191"/>
      <c r="L259" s="191" t="s">
        <v>87</v>
      </c>
      <c r="M259" s="191">
        <v>70.310246674918403</v>
      </c>
      <c r="N259" s="191"/>
      <c r="O259" s="191" t="s">
        <v>87</v>
      </c>
      <c r="P259" s="191">
        <v>70.421101193140203</v>
      </c>
      <c r="Q259" s="191"/>
    </row>
    <row r="260" spans="1:17" x14ac:dyDescent="0.25">
      <c r="A260" s="188" t="s">
        <v>1690</v>
      </c>
      <c r="B260" s="195" t="s">
        <v>1989</v>
      </c>
      <c r="C260" s="235">
        <v>15529.755416507949</v>
      </c>
      <c r="D260" s="235">
        <v>23039.1171311291</v>
      </c>
      <c r="E260" s="190">
        <f t="shared" si="10"/>
        <v>0.67406035257857411</v>
      </c>
      <c r="F260" s="198">
        <v>14560.938995991628</v>
      </c>
      <c r="G260" s="198">
        <v>21326.092743873789</v>
      </c>
      <c r="H260" s="190">
        <f>F260/G260</f>
        <v>0.68277575132343249</v>
      </c>
      <c r="I260" s="191">
        <v>16360.713475582401</v>
      </c>
      <c r="J260" s="191">
        <v>19995.741366399499</v>
      </c>
      <c r="K260" s="191">
        <f>I260/J260</f>
        <v>0.81820989658701337</v>
      </c>
      <c r="L260" s="191">
        <v>13880.338759266901</v>
      </c>
      <c r="M260" s="191">
        <v>19450.1822703053</v>
      </c>
      <c r="N260" s="191">
        <f>L260/M260</f>
        <v>0.71363540795492131</v>
      </c>
      <c r="O260" s="191">
        <v>15784.050235331801</v>
      </c>
      <c r="P260" s="191">
        <v>18856.356623468899</v>
      </c>
      <c r="Q260" s="191">
        <f>O260/P260</f>
        <v>0.83706786790862553</v>
      </c>
    </row>
    <row r="261" spans="1:17" x14ac:dyDescent="0.25">
      <c r="A261" s="188" t="s">
        <v>1639</v>
      </c>
      <c r="B261" s="195" t="s">
        <v>1990</v>
      </c>
      <c r="C261" s="235">
        <v>8643.6612994379029</v>
      </c>
      <c r="D261" s="235">
        <v>14506.922792549361</v>
      </c>
      <c r="E261" s="190">
        <f t="shared" ref="E261:E316" si="11">C261/D261</f>
        <v>0.595830102844224</v>
      </c>
      <c r="F261" s="198">
        <v>7917.7113768039881</v>
      </c>
      <c r="G261" s="198">
        <v>13257.95213572942</v>
      </c>
      <c r="H261" s="190">
        <f>F261/G261</f>
        <v>0.59720470369373335</v>
      </c>
      <c r="I261" s="191">
        <v>9081.7818186437198</v>
      </c>
      <c r="J261" s="191">
        <v>12603.777416863401</v>
      </c>
      <c r="K261" s="191">
        <f>I261/J261</f>
        <v>0.7205603144413375</v>
      </c>
      <c r="L261" s="191">
        <v>7539.7751918393797</v>
      </c>
      <c r="M261" s="191">
        <v>12190.185944332099</v>
      </c>
      <c r="N261" s="191">
        <f>L261/M261</f>
        <v>0.6185119100127463</v>
      </c>
      <c r="O261" s="191">
        <v>9050.0813779672098</v>
      </c>
      <c r="P261" s="191">
        <v>11747.7590265484</v>
      </c>
      <c r="Q261" s="191">
        <f>O261/P261</f>
        <v>0.77036661694500275</v>
      </c>
    </row>
    <row r="262" spans="1:17" x14ac:dyDescent="0.25">
      <c r="A262" s="188" t="s">
        <v>1474</v>
      </c>
      <c r="B262" s="195" t="s">
        <v>1991</v>
      </c>
      <c r="C262" s="235">
        <v>4984.6506287466818</v>
      </c>
      <c r="D262" s="235">
        <v>8229.7145897977753</v>
      </c>
      <c r="E262" s="190">
        <f t="shared" si="11"/>
        <v>0.60568936800385043</v>
      </c>
      <c r="F262" s="198">
        <v>4553.160061831406</v>
      </c>
      <c r="G262" s="198">
        <v>7590.9931279729935</v>
      </c>
      <c r="H262" s="190">
        <f>F262/G262</f>
        <v>0.59981085281883617</v>
      </c>
      <c r="I262" s="191">
        <v>5272.8877860048597</v>
      </c>
      <c r="J262" s="191">
        <v>7473.0708613756597</v>
      </c>
      <c r="K262" s="191">
        <f>I262/J262</f>
        <v>0.70558514482414725</v>
      </c>
      <c r="L262" s="191">
        <v>4134.9581545999799</v>
      </c>
      <c r="M262" s="191">
        <v>6797.3281028967103</v>
      </c>
      <c r="N262" s="191">
        <f>L262/M262</f>
        <v>0.60832110676514939</v>
      </c>
      <c r="O262" s="191">
        <v>5429.9454643822301</v>
      </c>
      <c r="P262" s="191">
        <v>6678.0932390644002</v>
      </c>
      <c r="Q262" s="191">
        <f>O262/P262</f>
        <v>0.81309818087280328</v>
      </c>
    </row>
    <row r="263" spans="1:17" x14ac:dyDescent="0.25">
      <c r="A263" s="188" t="s">
        <v>1124</v>
      </c>
      <c r="B263" s="195" t="s">
        <v>1992</v>
      </c>
      <c r="C263" s="235">
        <v>2852.003233258522</v>
      </c>
      <c r="D263" s="235">
        <v>3100.7906996377528</v>
      </c>
      <c r="E263" s="190">
        <f t="shared" si="11"/>
        <v>0.91976644331128343</v>
      </c>
      <c r="F263" s="198">
        <v>3017.8158196837439</v>
      </c>
      <c r="G263" s="198">
        <v>2780.9481351463864</v>
      </c>
      <c r="H263" s="190">
        <f>F263/G263</f>
        <v>1.0851751535901581</v>
      </c>
      <c r="I263" s="191">
        <v>3443.60294531011</v>
      </c>
      <c r="J263" s="191">
        <v>2961.6522145706799</v>
      </c>
      <c r="K263" s="191">
        <f>I263/J263</f>
        <v>1.1627303598877472</v>
      </c>
      <c r="L263" s="191">
        <v>2676.1383363203099</v>
      </c>
      <c r="M263" s="191">
        <v>2759.5284757045501</v>
      </c>
      <c r="N263" s="191">
        <f>L263/M263</f>
        <v>0.9697810187072089</v>
      </c>
      <c r="O263" s="191">
        <v>3722.1417141186098</v>
      </c>
      <c r="P263" s="191">
        <v>2775.2003942804699</v>
      </c>
      <c r="Q263" s="191">
        <f>O263/P263</f>
        <v>1.3412154746697686</v>
      </c>
    </row>
    <row r="264" spans="1:17" x14ac:dyDescent="0.25">
      <c r="A264" s="188" t="s">
        <v>560</v>
      </c>
      <c r="B264" s="195" t="s">
        <v>559</v>
      </c>
      <c r="C264" s="235"/>
      <c r="D264" s="235">
        <v>2975.0633032628739</v>
      </c>
      <c r="E264" s="190"/>
      <c r="F264" s="198"/>
      <c r="G264" s="198">
        <v>2700.5035122318209</v>
      </c>
      <c r="H264" s="190"/>
      <c r="I264" s="191" t="s">
        <v>87</v>
      </c>
      <c r="J264" s="191">
        <v>2858.5795690433401</v>
      </c>
      <c r="K264" s="191"/>
      <c r="L264" s="191" t="s">
        <v>87</v>
      </c>
      <c r="M264" s="191">
        <v>2629.12774405963</v>
      </c>
      <c r="N264" s="191"/>
      <c r="O264" s="191" t="s">
        <v>87</v>
      </c>
      <c r="P264" s="191">
        <v>2645.0798067179499</v>
      </c>
      <c r="Q264" s="191"/>
    </row>
    <row r="265" spans="1:17" x14ac:dyDescent="0.25">
      <c r="A265" s="188" t="s">
        <v>1872</v>
      </c>
      <c r="B265" s="195" t="s">
        <v>1871</v>
      </c>
      <c r="C265" s="235">
        <v>2852.003233258522</v>
      </c>
      <c r="D265" s="235"/>
      <c r="E265" s="190"/>
      <c r="F265" s="198">
        <v>3017.8158196837439</v>
      </c>
      <c r="G265" s="198"/>
      <c r="H265" s="190"/>
      <c r="I265" s="191">
        <v>3443.60294531011</v>
      </c>
      <c r="J265" s="191" t="s">
        <v>87</v>
      </c>
      <c r="K265" s="191"/>
      <c r="L265" s="191">
        <v>2676.1383363203099</v>
      </c>
      <c r="M265" s="191" t="s">
        <v>87</v>
      </c>
      <c r="N265" s="191"/>
      <c r="O265" s="191">
        <v>3722.1417141186098</v>
      </c>
      <c r="P265" s="191" t="s">
        <v>87</v>
      </c>
      <c r="Q265" s="191"/>
    </row>
    <row r="266" spans="1:17" x14ac:dyDescent="0.25">
      <c r="A266" s="188" t="s">
        <v>558</v>
      </c>
      <c r="B266" s="195" t="s">
        <v>557</v>
      </c>
      <c r="C266" s="235"/>
      <c r="D266" s="235">
        <v>38.739818321061264</v>
      </c>
      <c r="E266" s="190"/>
      <c r="F266" s="198"/>
      <c r="G266" s="198">
        <v>32.301717166116312</v>
      </c>
      <c r="H266" s="190"/>
      <c r="I266" s="191" t="s">
        <v>87</v>
      </c>
      <c r="J266" s="191">
        <v>29.679099305878999</v>
      </c>
      <c r="K266" s="191"/>
      <c r="L266" s="191" t="s">
        <v>87</v>
      </c>
      <c r="M266" s="191">
        <v>30.091272969307202</v>
      </c>
      <c r="N266" s="191"/>
      <c r="O266" s="191" t="s">
        <v>87</v>
      </c>
      <c r="P266" s="191">
        <v>25.578154182722201</v>
      </c>
      <c r="Q266" s="191"/>
    </row>
    <row r="267" spans="1:17" x14ac:dyDescent="0.25">
      <c r="A267" s="188" t="s">
        <v>556</v>
      </c>
      <c r="B267" s="195" t="s">
        <v>555</v>
      </c>
      <c r="C267" s="235"/>
      <c r="D267" s="235">
        <v>86.987578053817884</v>
      </c>
      <c r="E267" s="190"/>
      <c r="F267" s="198"/>
      <c r="G267" s="198">
        <v>48.142905748449181</v>
      </c>
      <c r="H267" s="190"/>
      <c r="I267" s="191" t="s">
        <v>87</v>
      </c>
      <c r="J267" s="191">
        <v>73.393546221458607</v>
      </c>
      <c r="K267" s="191"/>
      <c r="L267" s="191" t="s">
        <v>87</v>
      </c>
      <c r="M267" s="191">
        <v>100.309458675613</v>
      </c>
      <c r="N267" s="191"/>
      <c r="O267" s="191" t="s">
        <v>87</v>
      </c>
      <c r="P267" s="191">
        <v>104.542433379797</v>
      </c>
      <c r="Q267" s="191"/>
    </row>
    <row r="268" spans="1:17" x14ac:dyDescent="0.25">
      <c r="A268" s="188" t="s">
        <v>1123</v>
      </c>
      <c r="B268" s="195" t="s">
        <v>1122</v>
      </c>
      <c r="C268" s="235"/>
      <c r="D268" s="235">
        <v>2569.5460917709265</v>
      </c>
      <c r="E268" s="190"/>
      <c r="F268" s="198"/>
      <c r="G268" s="198">
        <v>2475.182297072728</v>
      </c>
      <c r="H268" s="190"/>
      <c r="I268" s="191" t="s">
        <v>87</v>
      </c>
      <c r="J268" s="191">
        <v>2353.4210034204698</v>
      </c>
      <c r="K268" s="191"/>
      <c r="L268" s="191" t="s">
        <v>87</v>
      </c>
      <c r="M268" s="191">
        <v>2159.0977565564699</v>
      </c>
      <c r="N268" s="191"/>
      <c r="O268" s="191" t="s">
        <v>87</v>
      </c>
      <c r="P268" s="191">
        <v>2199.79505790756</v>
      </c>
      <c r="Q268" s="191"/>
    </row>
    <row r="269" spans="1:17" x14ac:dyDescent="0.25">
      <c r="A269" s="188" t="s">
        <v>1121</v>
      </c>
      <c r="B269" s="195" t="s">
        <v>1993</v>
      </c>
      <c r="C269" s="235">
        <v>2132.6473954881599</v>
      </c>
      <c r="D269" s="235">
        <v>2559.3777983890955</v>
      </c>
      <c r="E269" s="190">
        <f t="shared" si="11"/>
        <v>0.83326791254908705</v>
      </c>
      <c r="F269" s="198">
        <v>1535.3442421476632</v>
      </c>
      <c r="G269" s="198">
        <v>2334.8626957538804</v>
      </c>
      <c r="H269" s="190">
        <f>F269/G269</f>
        <v>0.65757367443481773</v>
      </c>
      <c r="I269" s="191">
        <v>1829.2848406947501</v>
      </c>
      <c r="J269" s="191">
        <v>2157.99764338451</v>
      </c>
      <c r="K269" s="191">
        <f>I269/J269</f>
        <v>0.84767694084493017</v>
      </c>
      <c r="L269" s="191">
        <v>1458.81981827968</v>
      </c>
      <c r="M269" s="191">
        <v>1878.7018706356901</v>
      </c>
      <c r="N269" s="191">
        <f>L269/M269</f>
        <v>0.77650416017633705</v>
      </c>
      <c r="O269" s="191">
        <v>1707.80375026363</v>
      </c>
      <c r="P269" s="191">
        <v>1703.09778687637</v>
      </c>
      <c r="Q269" s="191">
        <f>O269/P269</f>
        <v>1.0027631786169431</v>
      </c>
    </row>
    <row r="270" spans="1:17" x14ac:dyDescent="0.25">
      <c r="A270" s="188" t="s">
        <v>554</v>
      </c>
      <c r="B270" s="195" t="s">
        <v>553</v>
      </c>
      <c r="C270" s="235"/>
      <c r="D270" s="235">
        <v>604.362137900015</v>
      </c>
      <c r="E270" s="190"/>
      <c r="F270" s="198"/>
      <c r="G270" s="198">
        <v>548.53762922509281</v>
      </c>
      <c r="H270" s="190"/>
      <c r="I270" s="191" t="s">
        <v>87</v>
      </c>
      <c r="J270" s="191">
        <v>536.45058499518302</v>
      </c>
      <c r="K270" s="191"/>
      <c r="L270" s="191" t="s">
        <v>87</v>
      </c>
      <c r="M270" s="191">
        <v>490.04504913582502</v>
      </c>
      <c r="N270" s="191"/>
      <c r="O270" s="191" t="s">
        <v>87</v>
      </c>
      <c r="P270" s="191">
        <v>467.26911243109703</v>
      </c>
      <c r="Q270" s="191"/>
    </row>
    <row r="271" spans="1:17" x14ac:dyDescent="0.25">
      <c r="A271" s="188" t="s">
        <v>552</v>
      </c>
      <c r="B271" s="195" t="s">
        <v>551</v>
      </c>
      <c r="C271" s="235"/>
      <c r="D271" s="235">
        <v>56.684898590460485</v>
      </c>
      <c r="E271" s="190"/>
      <c r="F271" s="198"/>
      <c r="G271" s="198">
        <v>51.704614963290254</v>
      </c>
      <c r="H271" s="190"/>
      <c r="I271" s="191" t="s">
        <v>87</v>
      </c>
      <c r="J271" s="191">
        <v>48.097060581280303</v>
      </c>
      <c r="K271" s="191"/>
      <c r="L271" s="191" t="s">
        <v>87</v>
      </c>
      <c r="M271" s="191">
        <v>64.980434899822399</v>
      </c>
      <c r="N271" s="191"/>
      <c r="O271" s="191" t="s">
        <v>87</v>
      </c>
      <c r="P271" s="191">
        <v>50.603260963535703</v>
      </c>
      <c r="Q271" s="191"/>
    </row>
    <row r="272" spans="1:17" x14ac:dyDescent="0.25">
      <c r="A272" s="188" t="s">
        <v>1870</v>
      </c>
      <c r="B272" s="195" t="s">
        <v>1869</v>
      </c>
      <c r="C272" s="235">
        <v>6.3867330759067285</v>
      </c>
      <c r="D272" s="235"/>
      <c r="E272" s="190"/>
      <c r="F272" s="198">
        <v>14.43953305332891</v>
      </c>
      <c r="G272" s="198"/>
      <c r="H272" s="190"/>
      <c r="I272" s="191">
        <v>3.0861852962109602</v>
      </c>
      <c r="J272" s="191" t="s">
        <v>87</v>
      </c>
      <c r="K272" s="191"/>
      <c r="L272" s="191">
        <v>24.401154576711299</v>
      </c>
      <c r="M272" s="191" t="s">
        <v>87</v>
      </c>
      <c r="N272" s="191"/>
      <c r="O272" s="191">
        <v>3.2317347131354301</v>
      </c>
      <c r="P272" s="191" t="s">
        <v>87</v>
      </c>
      <c r="Q272" s="191"/>
    </row>
    <row r="273" spans="1:17" x14ac:dyDescent="0.25">
      <c r="A273" s="188" t="s">
        <v>1868</v>
      </c>
      <c r="B273" s="195" t="s">
        <v>1867</v>
      </c>
      <c r="C273" s="235">
        <v>161.2853596421883</v>
      </c>
      <c r="D273" s="235"/>
      <c r="E273" s="190"/>
      <c r="F273" s="198">
        <v>148.81259962541449</v>
      </c>
      <c r="G273" s="198"/>
      <c r="H273" s="190"/>
      <c r="I273" s="191">
        <v>168.31252967865601</v>
      </c>
      <c r="J273" s="191" t="s">
        <v>87</v>
      </c>
      <c r="K273" s="191"/>
      <c r="L273" s="191">
        <v>148.939382954888</v>
      </c>
      <c r="M273" s="191" t="s">
        <v>87</v>
      </c>
      <c r="N273" s="191"/>
      <c r="O273" s="191">
        <v>132.26924764516701</v>
      </c>
      <c r="P273" s="191" t="s">
        <v>87</v>
      </c>
      <c r="Q273" s="191"/>
    </row>
    <row r="274" spans="1:17" x14ac:dyDescent="0.25">
      <c r="A274" s="188" t="s">
        <v>545</v>
      </c>
      <c r="B274" s="195" t="s">
        <v>1994</v>
      </c>
      <c r="C274" s="235">
        <v>1218.0268930143748</v>
      </c>
      <c r="D274" s="235">
        <v>1571.3239289771079</v>
      </c>
      <c r="E274" s="190">
        <f t="shared" si="11"/>
        <v>0.77515964121241343</v>
      </c>
      <c r="F274" s="198">
        <v>802.14319091486993</v>
      </c>
      <c r="G274" s="198">
        <v>1438.912610374241</v>
      </c>
      <c r="H274" s="190">
        <f>F274/G274</f>
        <v>0.55746484194494883</v>
      </c>
      <c r="I274" s="191">
        <v>1049.8490036324199</v>
      </c>
      <c r="J274" s="191">
        <v>1252.8699849746599</v>
      </c>
      <c r="K274" s="191">
        <f>I274/J274</f>
        <v>0.83795526768378426</v>
      </c>
      <c r="L274" s="191">
        <v>735.38984787791503</v>
      </c>
      <c r="M274" s="191">
        <v>1056.3964409888899</v>
      </c>
      <c r="N274" s="191">
        <f>L274/M274</f>
        <v>0.69613056173259968</v>
      </c>
      <c r="O274" s="191">
        <v>1095.0395031548401</v>
      </c>
      <c r="P274" s="191">
        <v>968.112796218732</v>
      </c>
      <c r="Q274" s="191">
        <f>O274/P274</f>
        <v>1.1311073538453991</v>
      </c>
    </row>
    <row r="275" spans="1:17" x14ac:dyDescent="0.25">
      <c r="A275" s="188" t="s">
        <v>309</v>
      </c>
      <c r="B275" s="195" t="s">
        <v>308</v>
      </c>
      <c r="C275" s="235"/>
      <c r="D275" s="235">
        <v>166.48176461192611</v>
      </c>
      <c r="E275" s="190"/>
      <c r="F275" s="198"/>
      <c r="G275" s="198">
        <v>132.65383202028181</v>
      </c>
      <c r="H275" s="190"/>
      <c r="I275" s="191" t="s">
        <v>87</v>
      </c>
      <c r="J275" s="191">
        <v>96.611440324827697</v>
      </c>
      <c r="K275" s="191"/>
      <c r="L275" s="191" t="s">
        <v>87</v>
      </c>
      <c r="M275" s="191">
        <v>110.73428351572601</v>
      </c>
      <c r="N275" s="191"/>
      <c r="O275" s="191" t="s">
        <v>87</v>
      </c>
      <c r="P275" s="191">
        <v>89.381000873774994</v>
      </c>
      <c r="Q275" s="191"/>
    </row>
    <row r="276" spans="1:17" x14ac:dyDescent="0.25">
      <c r="A276" s="188" t="s">
        <v>307</v>
      </c>
      <c r="B276" s="195" t="s">
        <v>306</v>
      </c>
      <c r="C276" s="235"/>
      <c r="D276" s="235">
        <v>164.41720124513631</v>
      </c>
      <c r="E276" s="190"/>
      <c r="F276" s="198"/>
      <c r="G276" s="198">
        <v>166.91258292154382</v>
      </c>
      <c r="H276" s="190"/>
      <c r="I276" s="191" t="s">
        <v>87</v>
      </c>
      <c r="J276" s="191">
        <v>124.15122426112301</v>
      </c>
      <c r="K276" s="191"/>
      <c r="L276" s="191" t="s">
        <v>87</v>
      </c>
      <c r="M276" s="191">
        <v>112.269567943461</v>
      </c>
      <c r="N276" s="191"/>
      <c r="O276" s="191" t="s">
        <v>87</v>
      </c>
      <c r="P276" s="191">
        <v>95.950572175818806</v>
      </c>
      <c r="Q276" s="191"/>
    </row>
    <row r="277" spans="1:17" x14ac:dyDescent="0.25">
      <c r="A277" s="188" t="s">
        <v>305</v>
      </c>
      <c r="B277" s="195" t="s">
        <v>304</v>
      </c>
      <c r="C277" s="235"/>
      <c r="D277" s="235">
        <v>360.14915655802815</v>
      </c>
      <c r="E277" s="190"/>
      <c r="F277" s="198"/>
      <c r="G277" s="198">
        <v>309.57758327411312</v>
      </c>
      <c r="H277" s="190"/>
      <c r="I277" s="191" t="s">
        <v>87</v>
      </c>
      <c r="J277" s="191">
        <v>306.59041389573503</v>
      </c>
      <c r="K277" s="191"/>
      <c r="L277" s="191" t="s">
        <v>87</v>
      </c>
      <c r="M277" s="191">
        <v>221.54911167324599</v>
      </c>
      <c r="N277" s="191"/>
      <c r="O277" s="191" t="s">
        <v>87</v>
      </c>
      <c r="P277" s="191">
        <v>207.496211418869</v>
      </c>
      <c r="Q277" s="191"/>
    </row>
    <row r="278" spans="1:17" x14ac:dyDescent="0.25">
      <c r="A278" s="188" t="s">
        <v>303</v>
      </c>
      <c r="B278" s="195" t="s">
        <v>302</v>
      </c>
      <c r="C278" s="235"/>
      <c r="D278" s="235">
        <v>249.50801624087964</v>
      </c>
      <c r="E278" s="190"/>
      <c r="F278" s="198"/>
      <c r="G278" s="198">
        <v>231.65402470964852</v>
      </c>
      <c r="H278" s="190"/>
      <c r="I278" s="191" t="s">
        <v>87</v>
      </c>
      <c r="J278" s="191">
        <v>211.13856135469601</v>
      </c>
      <c r="K278" s="191"/>
      <c r="L278" s="191" t="s">
        <v>87</v>
      </c>
      <c r="M278" s="191">
        <v>172.35249029094399</v>
      </c>
      <c r="N278" s="191"/>
      <c r="O278" s="191" t="s">
        <v>87</v>
      </c>
      <c r="P278" s="191">
        <v>150.95051757868001</v>
      </c>
      <c r="Q278" s="191"/>
    </row>
    <row r="279" spans="1:17" x14ac:dyDescent="0.25">
      <c r="A279" s="188" t="s">
        <v>301</v>
      </c>
      <c r="B279" s="195" t="s">
        <v>300</v>
      </c>
      <c r="C279" s="235"/>
      <c r="D279" s="235">
        <v>496.25262822347639</v>
      </c>
      <c r="E279" s="190"/>
      <c r="F279" s="198"/>
      <c r="G279" s="198">
        <v>409.94939651653129</v>
      </c>
      <c r="H279" s="190"/>
      <c r="I279" s="191" t="s">
        <v>87</v>
      </c>
      <c r="J279" s="191">
        <v>375.30046113054402</v>
      </c>
      <c r="K279" s="191"/>
      <c r="L279" s="191" t="s">
        <v>87</v>
      </c>
      <c r="M279" s="191">
        <v>307.97274948086198</v>
      </c>
      <c r="N279" s="191"/>
      <c r="O279" s="191" t="s">
        <v>87</v>
      </c>
      <c r="P279" s="191">
        <v>326.86322584159302</v>
      </c>
      <c r="Q279" s="191"/>
    </row>
    <row r="280" spans="1:17" x14ac:dyDescent="0.25">
      <c r="A280" s="188" t="s">
        <v>279</v>
      </c>
      <c r="B280" s="195" t="s">
        <v>299</v>
      </c>
      <c r="C280" s="235"/>
      <c r="D280" s="235">
        <v>2.1544873066104131</v>
      </c>
      <c r="E280" s="190"/>
      <c r="F280" s="198"/>
      <c r="G280" s="198">
        <v>2.4961761528611248</v>
      </c>
      <c r="H280" s="190"/>
      <c r="I280" s="191" t="s">
        <v>87</v>
      </c>
      <c r="J280" s="191">
        <v>2.5865489356136302</v>
      </c>
      <c r="K280" s="191"/>
      <c r="L280" s="191" t="s">
        <v>87</v>
      </c>
      <c r="M280" s="191">
        <v>2.1949347059214999</v>
      </c>
      <c r="N280" s="191"/>
      <c r="O280" s="191" t="s">
        <v>87</v>
      </c>
      <c r="P280" s="191">
        <v>1.6918540560372901</v>
      </c>
      <c r="Q280" s="191"/>
    </row>
    <row r="281" spans="1:17" x14ac:dyDescent="0.25">
      <c r="A281" s="188" t="s">
        <v>277</v>
      </c>
      <c r="B281" s="195" t="s">
        <v>298</v>
      </c>
      <c r="C281" s="235"/>
      <c r="D281" s="235">
        <v>132.36067479105077</v>
      </c>
      <c r="E281" s="190"/>
      <c r="F281" s="198"/>
      <c r="G281" s="198">
        <v>185.66901477926137</v>
      </c>
      <c r="H281" s="190"/>
      <c r="I281" s="191" t="s">
        <v>87</v>
      </c>
      <c r="J281" s="191">
        <v>136.49133507211599</v>
      </c>
      <c r="K281" s="191"/>
      <c r="L281" s="191" t="s">
        <v>87</v>
      </c>
      <c r="M281" s="191">
        <v>129.32330337873299</v>
      </c>
      <c r="N281" s="191"/>
      <c r="O281" s="191" t="s">
        <v>87</v>
      </c>
      <c r="P281" s="191">
        <v>95.779414273959404</v>
      </c>
      <c r="Q281" s="191"/>
    </row>
    <row r="282" spans="1:17" x14ac:dyDescent="0.25">
      <c r="A282" s="188" t="s">
        <v>1866</v>
      </c>
      <c r="B282" s="195" t="s">
        <v>1865</v>
      </c>
      <c r="C282" s="235">
        <v>20.139256346037818</v>
      </c>
      <c r="D282" s="235"/>
      <c r="E282" s="190"/>
      <c r="F282" s="198">
        <v>14.031228999735994</v>
      </c>
      <c r="G282" s="198"/>
      <c r="H282" s="190"/>
      <c r="I282" s="191">
        <v>24.531884960923499</v>
      </c>
      <c r="J282" s="191" t="s">
        <v>87</v>
      </c>
      <c r="K282" s="191"/>
      <c r="L282" s="191">
        <v>20.130729111847099</v>
      </c>
      <c r="M282" s="191" t="s">
        <v>87</v>
      </c>
      <c r="N282" s="191"/>
      <c r="O282" s="191">
        <v>43.196866155504999</v>
      </c>
      <c r="P282" s="191" t="s">
        <v>87</v>
      </c>
      <c r="Q282" s="191"/>
    </row>
    <row r="283" spans="1:17" x14ac:dyDescent="0.25">
      <c r="A283" s="188" t="s">
        <v>1864</v>
      </c>
      <c r="B283" s="195" t="s">
        <v>1863</v>
      </c>
      <c r="C283" s="235">
        <v>1194.4688496749841</v>
      </c>
      <c r="D283" s="235"/>
      <c r="E283" s="190"/>
      <c r="F283" s="198">
        <v>788.11196191513397</v>
      </c>
      <c r="G283" s="198"/>
      <c r="H283" s="190"/>
      <c r="I283" s="191">
        <v>1017.0261418965</v>
      </c>
      <c r="J283" s="191" t="s">
        <v>87</v>
      </c>
      <c r="K283" s="191"/>
      <c r="L283" s="191">
        <v>715.00301578022504</v>
      </c>
      <c r="M283" s="191" t="s">
        <v>87</v>
      </c>
      <c r="N283" s="191"/>
      <c r="O283" s="191">
        <v>1050.4799368056999</v>
      </c>
      <c r="P283" s="191" t="s">
        <v>87</v>
      </c>
      <c r="Q283" s="191"/>
    </row>
    <row r="284" spans="1:17" x14ac:dyDescent="0.25">
      <c r="A284" s="188" t="s">
        <v>1862</v>
      </c>
      <c r="B284" s="195" t="s">
        <v>1861</v>
      </c>
      <c r="C284" s="235">
        <v>3.4187869933527257</v>
      </c>
      <c r="D284" s="235"/>
      <c r="E284" s="190"/>
      <c r="F284" s="198"/>
      <c r="G284" s="198"/>
      <c r="H284" s="190"/>
      <c r="I284" s="191">
        <v>8.2909767749990699</v>
      </c>
      <c r="J284" s="191" t="s">
        <v>87</v>
      </c>
      <c r="K284" s="191"/>
      <c r="L284" s="191">
        <v>0.25610298584251601</v>
      </c>
      <c r="M284" s="191" t="s">
        <v>87</v>
      </c>
      <c r="N284" s="191"/>
      <c r="O284" s="191">
        <v>1.3627001936441501</v>
      </c>
      <c r="P284" s="191" t="s">
        <v>87</v>
      </c>
      <c r="Q284" s="191"/>
    </row>
    <row r="285" spans="1:17" x14ac:dyDescent="0.25">
      <c r="A285" s="188" t="s">
        <v>544</v>
      </c>
      <c r="B285" s="195" t="s">
        <v>1995</v>
      </c>
      <c r="C285" s="235">
        <v>746.94840975569036</v>
      </c>
      <c r="D285" s="235">
        <v>194.47301730987382</v>
      </c>
      <c r="E285" s="190">
        <f t="shared" si="11"/>
        <v>3.8408845612011087</v>
      </c>
      <c r="F285" s="198">
        <v>569.94891855404978</v>
      </c>
      <c r="G285" s="198">
        <v>175.42057520709099</v>
      </c>
      <c r="H285" s="190">
        <f>F285/G285</f>
        <v>3.2490425816994519</v>
      </c>
      <c r="I285" s="191">
        <v>608.03712208746504</v>
      </c>
      <c r="J285" s="191">
        <v>186.775103464289</v>
      </c>
      <c r="K285" s="191">
        <f>I285/J285</f>
        <v>3.2554505970530512</v>
      </c>
      <c r="L285" s="191">
        <v>550.089432870162</v>
      </c>
      <c r="M285" s="191">
        <v>150.106633906643</v>
      </c>
      <c r="N285" s="191">
        <f>L285/M285</f>
        <v>3.6646577073487867</v>
      </c>
      <c r="O285" s="191">
        <v>477.26326475048</v>
      </c>
      <c r="P285" s="191">
        <v>145.485044919487</v>
      </c>
      <c r="Q285" s="191">
        <f>O285/P285</f>
        <v>3.2804970779959044</v>
      </c>
    </row>
    <row r="286" spans="1:17" x14ac:dyDescent="0.25">
      <c r="A286" s="188" t="s">
        <v>297</v>
      </c>
      <c r="B286" s="195" t="s">
        <v>296</v>
      </c>
      <c r="C286" s="235"/>
      <c r="D286" s="235">
        <v>34.388954931014702</v>
      </c>
      <c r="E286" s="190"/>
      <c r="F286" s="198"/>
      <c r="G286" s="198">
        <v>27.775083707742667</v>
      </c>
      <c r="H286" s="190"/>
      <c r="I286" s="191" t="s">
        <v>87</v>
      </c>
      <c r="J286" s="191">
        <v>38.127987675886203</v>
      </c>
      <c r="K286" s="191"/>
      <c r="L286" s="191" t="s">
        <v>87</v>
      </c>
      <c r="M286" s="191">
        <v>22.668394117950601</v>
      </c>
      <c r="N286" s="191"/>
      <c r="O286" s="191" t="s">
        <v>87</v>
      </c>
      <c r="P286" s="191">
        <v>26.188405197498799</v>
      </c>
      <c r="Q286" s="191"/>
    </row>
    <row r="287" spans="1:17" x14ac:dyDescent="0.25">
      <c r="A287" s="188" t="s">
        <v>297</v>
      </c>
      <c r="B287" s="195" t="s">
        <v>1860</v>
      </c>
      <c r="C287" s="235">
        <v>50.39300575466936</v>
      </c>
      <c r="D287" s="235"/>
      <c r="E287" s="190"/>
      <c r="F287" s="198">
        <v>41.564505712128316</v>
      </c>
      <c r="G287" s="198"/>
      <c r="H287" s="190"/>
      <c r="I287" s="191">
        <v>48.0801853631054</v>
      </c>
      <c r="J287" s="191" t="s">
        <v>87</v>
      </c>
      <c r="K287" s="191"/>
      <c r="L287" s="191">
        <v>45.435218355877502</v>
      </c>
      <c r="M287" s="191" t="s">
        <v>87</v>
      </c>
      <c r="N287" s="191"/>
      <c r="O287" s="191">
        <v>87.866251413785406</v>
      </c>
      <c r="P287" s="191" t="s">
        <v>87</v>
      </c>
      <c r="Q287" s="191"/>
    </row>
    <row r="288" spans="1:17" x14ac:dyDescent="0.25">
      <c r="A288" s="188" t="s">
        <v>273</v>
      </c>
      <c r="B288" s="195" t="s">
        <v>295</v>
      </c>
      <c r="C288" s="235"/>
      <c r="D288" s="235">
        <v>3.6940515904832787</v>
      </c>
      <c r="E288" s="190"/>
      <c r="F288" s="198"/>
      <c r="G288" s="198">
        <v>2.9835916610273747</v>
      </c>
      <c r="H288" s="190"/>
      <c r="I288" s="191" t="s">
        <v>87</v>
      </c>
      <c r="J288" s="191">
        <v>4.0956978305667002</v>
      </c>
      <c r="K288" s="191"/>
      <c r="L288" s="191" t="s">
        <v>87</v>
      </c>
      <c r="M288" s="191">
        <v>2.4350323708929298</v>
      </c>
      <c r="N288" s="191"/>
      <c r="O288" s="191" t="s">
        <v>87</v>
      </c>
      <c r="P288" s="191">
        <v>2.8131506590159501</v>
      </c>
      <c r="Q288" s="191"/>
    </row>
    <row r="289" spans="1:17" x14ac:dyDescent="0.25">
      <c r="A289" s="188" t="s">
        <v>273</v>
      </c>
      <c r="B289" s="195" t="s">
        <v>1859</v>
      </c>
      <c r="C289" s="235">
        <v>7.8254775103357934</v>
      </c>
      <c r="D289" s="235"/>
      <c r="E289" s="190"/>
      <c r="F289" s="198">
        <v>6.6502577636020046</v>
      </c>
      <c r="G289" s="198"/>
      <c r="H289" s="190"/>
      <c r="I289" s="191">
        <v>11.866391355215599</v>
      </c>
      <c r="J289" s="191" t="s">
        <v>87</v>
      </c>
      <c r="K289" s="191"/>
      <c r="L289" s="191">
        <v>7.2988064778816204</v>
      </c>
      <c r="M289" s="191" t="s">
        <v>87</v>
      </c>
      <c r="N289" s="191"/>
      <c r="O289" s="191">
        <v>13.6581401643595</v>
      </c>
      <c r="P289" s="191" t="s">
        <v>87</v>
      </c>
      <c r="Q289" s="191"/>
    </row>
    <row r="290" spans="1:17" x14ac:dyDescent="0.25">
      <c r="A290" s="188" t="s">
        <v>267</v>
      </c>
      <c r="B290" s="195" t="s">
        <v>294</v>
      </c>
      <c r="C290" s="235"/>
      <c r="D290" s="235">
        <v>25.147711127974674</v>
      </c>
      <c r="E290" s="190"/>
      <c r="F290" s="198"/>
      <c r="G290" s="198">
        <v>21.831806747093939</v>
      </c>
      <c r="H290" s="190"/>
      <c r="I290" s="191" t="s">
        <v>87</v>
      </c>
      <c r="J290" s="191">
        <v>17.021226357647301</v>
      </c>
      <c r="K290" s="191"/>
      <c r="L290" s="191" t="s">
        <v>87</v>
      </c>
      <c r="M290" s="191">
        <v>15.8193203849355</v>
      </c>
      <c r="N290" s="191"/>
      <c r="O290" s="191" t="s">
        <v>87</v>
      </c>
      <c r="P290" s="191">
        <v>13.3825941347024</v>
      </c>
      <c r="Q290" s="191"/>
    </row>
    <row r="291" spans="1:17" x14ac:dyDescent="0.25">
      <c r="A291" s="188" t="s">
        <v>267</v>
      </c>
      <c r="B291" s="195" t="s">
        <v>1858</v>
      </c>
      <c r="C291" s="235">
        <v>110.4318258187535</v>
      </c>
      <c r="D291" s="235"/>
      <c r="E291" s="190"/>
      <c r="F291" s="198">
        <v>159.53966104614383</v>
      </c>
      <c r="G291" s="198"/>
      <c r="H291" s="190"/>
      <c r="I291" s="191">
        <v>131.16230194258301</v>
      </c>
      <c r="J291" s="191" t="s">
        <v>87</v>
      </c>
      <c r="K291" s="191"/>
      <c r="L291" s="191">
        <v>83.738315805397207</v>
      </c>
      <c r="M291" s="191" t="s">
        <v>87</v>
      </c>
      <c r="N291" s="191"/>
      <c r="O291" s="191">
        <v>72.596221383203499</v>
      </c>
      <c r="P291" s="191" t="s">
        <v>87</v>
      </c>
      <c r="Q291" s="191"/>
    </row>
    <row r="292" spans="1:17" x14ac:dyDescent="0.25">
      <c r="A292" s="188" t="s">
        <v>265</v>
      </c>
      <c r="B292" s="195" t="s">
        <v>293</v>
      </c>
      <c r="C292" s="235"/>
      <c r="D292" s="235">
        <v>16.707529709706566</v>
      </c>
      <c r="E292" s="190"/>
      <c r="F292" s="198"/>
      <c r="G292" s="198">
        <v>15.231863714503064</v>
      </c>
      <c r="H292" s="190"/>
      <c r="I292" s="191" t="s">
        <v>87</v>
      </c>
      <c r="J292" s="191">
        <v>19.019108329473099</v>
      </c>
      <c r="K292" s="191"/>
      <c r="L292" s="191" t="s">
        <v>87</v>
      </c>
      <c r="M292" s="191">
        <v>16.1524698363299</v>
      </c>
      <c r="N292" s="191"/>
      <c r="O292" s="191" t="s">
        <v>87</v>
      </c>
      <c r="P292" s="191">
        <v>18.923309588459301</v>
      </c>
      <c r="Q292" s="191"/>
    </row>
    <row r="293" spans="1:17" x14ac:dyDescent="0.25">
      <c r="A293" s="188" t="s">
        <v>265</v>
      </c>
      <c r="B293" s="195" t="s">
        <v>1857</v>
      </c>
      <c r="C293" s="235">
        <v>193.82733022163407</v>
      </c>
      <c r="D293" s="235"/>
      <c r="E293" s="190"/>
      <c r="F293" s="198">
        <v>232.4406636831894</v>
      </c>
      <c r="G293" s="198"/>
      <c r="H293" s="190"/>
      <c r="I293" s="191">
        <v>103.064752412651</v>
      </c>
      <c r="J293" s="191" t="s">
        <v>87</v>
      </c>
      <c r="K293" s="191"/>
      <c r="L293" s="191">
        <v>187.05125085329399</v>
      </c>
      <c r="M293" s="191" t="s">
        <v>87</v>
      </c>
      <c r="N293" s="191"/>
      <c r="O293" s="191">
        <v>94.537625961614594</v>
      </c>
      <c r="P293" s="191" t="s">
        <v>87</v>
      </c>
      <c r="Q293" s="191"/>
    </row>
    <row r="294" spans="1:17" x14ac:dyDescent="0.25">
      <c r="A294" s="188" t="s">
        <v>292</v>
      </c>
      <c r="B294" s="195" t="s">
        <v>291</v>
      </c>
      <c r="C294" s="235"/>
      <c r="D294" s="235">
        <v>20.527602918187778</v>
      </c>
      <c r="E294" s="190"/>
      <c r="F294" s="198"/>
      <c r="G294" s="198">
        <v>7.3201281329947561</v>
      </c>
      <c r="H294" s="190"/>
      <c r="I294" s="191" t="s">
        <v>87</v>
      </c>
      <c r="J294" s="191">
        <v>18.028110164927799</v>
      </c>
      <c r="K294" s="191"/>
      <c r="L294" s="191" t="s">
        <v>87</v>
      </c>
      <c r="M294" s="191">
        <v>9.0053317235693306</v>
      </c>
      <c r="N294" s="191"/>
      <c r="O294" s="191" t="s">
        <v>87</v>
      </c>
      <c r="P294" s="191">
        <v>8.2414589727256899</v>
      </c>
      <c r="Q294" s="191"/>
    </row>
    <row r="295" spans="1:17" x14ac:dyDescent="0.25">
      <c r="A295" s="188" t="s">
        <v>290</v>
      </c>
      <c r="B295" s="195" t="s">
        <v>289</v>
      </c>
      <c r="C295" s="235"/>
      <c r="D295" s="235">
        <v>32.41299422042885</v>
      </c>
      <c r="E295" s="190"/>
      <c r="F295" s="198"/>
      <c r="G295" s="198">
        <v>41.855717479794876</v>
      </c>
      <c r="H295" s="190"/>
      <c r="I295" s="191" t="s">
        <v>87</v>
      </c>
      <c r="J295" s="191">
        <v>42.709089346990098</v>
      </c>
      <c r="K295" s="191"/>
      <c r="L295" s="191" t="s">
        <v>87</v>
      </c>
      <c r="M295" s="191">
        <v>31.303338246038301</v>
      </c>
      <c r="N295" s="191"/>
      <c r="O295" s="191" t="s">
        <v>87</v>
      </c>
      <c r="P295" s="191">
        <v>31.051382064158201</v>
      </c>
      <c r="Q295" s="191"/>
    </row>
    <row r="296" spans="1:17" x14ac:dyDescent="0.25">
      <c r="A296" s="188" t="s">
        <v>290</v>
      </c>
      <c r="B296" s="195" t="s">
        <v>1856</v>
      </c>
      <c r="C296" s="235">
        <v>364.92647728807242</v>
      </c>
      <c r="D296" s="235"/>
      <c r="E296" s="190"/>
      <c r="F296" s="198">
        <v>113.32694946855307</v>
      </c>
      <c r="G296" s="198"/>
      <c r="H296" s="190"/>
      <c r="I296" s="191">
        <v>286.81950392323398</v>
      </c>
      <c r="J296" s="191" t="s">
        <v>87</v>
      </c>
      <c r="K296" s="191"/>
      <c r="L296" s="191">
        <v>216.74005226263199</v>
      </c>
      <c r="M296" s="191" t="s">
        <v>87</v>
      </c>
      <c r="N296" s="191"/>
      <c r="O296" s="191">
        <v>190.92282493225699</v>
      </c>
      <c r="P296" s="191" t="s">
        <v>87</v>
      </c>
      <c r="Q296" s="191"/>
    </row>
    <row r="297" spans="1:17" x14ac:dyDescent="0.25">
      <c r="A297" s="188" t="s">
        <v>269</v>
      </c>
      <c r="B297" s="195" t="s">
        <v>288</v>
      </c>
      <c r="C297" s="235"/>
      <c r="D297" s="235">
        <v>3.9059678796529784</v>
      </c>
      <c r="E297" s="190"/>
      <c r="F297" s="198"/>
      <c r="G297" s="198">
        <v>1.6738015519560485</v>
      </c>
      <c r="H297" s="190"/>
      <c r="I297" s="191" t="s">
        <v>87</v>
      </c>
      <c r="J297" s="191">
        <v>3.2577041980458201</v>
      </c>
      <c r="K297" s="191"/>
      <c r="L297" s="191" t="s">
        <v>87</v>
      </c>
      <c r="M297" s="191">
        <v>3.2723466012199798</v>
      </c>
      <c r="N297" s="191"/>
      <c r="O297" s="191" t="s">
        <v>87</v>
      </c>
      <c r="P297" s="191">
        <v>2.31336051035631</v>
      </c>
      <c r="Q297" s="191"/>
    </row>
    <row r="298" spans="1:17" x14ac:dyDescent="0.25">
      <c r="A298" s="188" t="s">
        <v>269</v>
      </c>
      <c r="B298" s="195" t="s">
        <v>1855</v>
      </c>
      <c r="C298" s="235">
        <v>19.544293162225284</v>
      </c>
      <c r="D298" s="235"/>
      <c r="E298" s="190"/>
      <c r="F298" s="198">
        <v>16.426880880433107</v>
      </c>
      <c r="G298" s="198"/>
      <c r="H298" s="190"/>
      <c r="I298" s="191">
        <v>27.043987090676701</v>
      </c>
      <c r="J298" s="191" t="s">
        <v>87</v>
      </c>
      <c r="K298" s="191"/>
      <c r="L298" s="191">
        <v>9.8257891150799299</v>
      </c>
      <c r="M298" s="191" t="s">
        <v>87</v>
      </c>
      <c r="N298" s="191"/>
      <c r="O298" s="191">
        <v>17.682200895260198</v>
      </c>
      <c r="P298" s="191" t="s">
        <v>87</v>
      </c>
      <c r="Q298" s="191"/>
    </row>
    <row r="299" spans="1:17" x14ac:dyDescent="0.25">
      <c r="A299" s="188" t="s">
        <v>287</v>
      </c>
      <c r="B299" s="195" t="s">
        <v>286</v>
      </c>
      <c r="C299" s="235"/>
      <c r="D299" s="235"/>
      <c r="E299" s="190"/>
      <c r="F299" s="198"/>
      <c r="G299" s="198">
        <v>0.84697141153832189</v>
      </c>
      <c r="H299" s="190"/>
      <c r="I299" s="191" t="s">
        <v>87</v>
      </c>
      <c r="J299" s="191">
        <v>0.15655899364863901</v>
      </c>
      <c r="K299" s="191"/>
      <c r="L299" s="191" t="s">
        <v>87</v>
      </c>
      <c r="M299" s="191">
        <v>0.41873074974526497</v>
      </c>
      <c r="N299" s="191"/>
      <c r="O299" s="191" t="s">
        <v>87</v>
      </c>
      <c r="P299" s="191" t="s">
        <v>87</v>
      </c>
      <c r="Q299" s="191"/>
    </row>
    <row r="300" spans="1:17" x14ac:dyDescent="0.25">
      <c r="A300" s="188" t="s">
        <v>263</v>
      </c>
      <c r="B300" s="195" t="s">
        <v>1996</v>
      </c>
      <c r="C300" s="235"/>
      <c r="D300" s="235">
        <v>57.688204932425009</v>
      </c>
      <c r="E300" s="190"/>
      <c r="F300" s="198"/>
      <c r="G300" s="198">
        <v>55.901610800439926</v>
      </c>
      <c r="H300" s="190"/>
      <c r="I300" s="191" t="s">
        <v>87</v>
      </c>
      <c r="J300" s="191">
        <v>44.359620567103399</v>
      </c>
      <c r="K300" s="191"/>
      <c r="L300" s="191" t="s">
        <v>87</v>
      </c>
      <c r="M300" s="191">
        <v>49.031669875961398</v>
      </c>
      <c r="N300" s="191"/>
      <c r="O300" s="191" t="s">
        <v>87</v>
      </c>
      <c r="P300" s="191">
        <v>42.571383792570003</v>
      </c>
      <c r="Q300" s="191"/>
    </row>
    <row r="301" spans="1:17" x14ac:dyDescent="0.25">
      <c r="A301" s="188" t="s">
        <v>120</v>
      </c>
      <c r="B301" s="195" t="s">
        <v>123</v>
      </c>
      <c r="C301" s="235"/>
      <c r="D301" s="235">
        <v>52.698213829131532</v>
      </c>
      <c r="E301" s="190"/>
      <c r="F301" s="198"/>
      <c r="G301" s="198">
        <v>52.578130380712778</v>
      </c>
      <c r="H301" s="190"/>
      <c r="I301" s="191" t="s">
        <v>87</v>
      </c>
      <c r="J301" s="191">
        <v>43.391857917011201</v>
      </c>
      <c r="K301" s="191"/>
      <c r="L301" s="191" t="s">
        <v>87</v>
      </c>
      <c r="M301" s="191">
        <v>49.031669875961398</v>
      </c>
      <c r="N301" s="191"/>
      <c r="O301" s="191" t="s">
        <v>87</v>
      </c>
      <c r="P301" s="191">
        <v>42.363016924891703</v>
      </c>
      <c r="Q301" s="191"/>
    </row>
    <row r="302" spans="1:17" x14ac:dyDescent="0.25">
      <c r="A302" s="188" t="s">
        <v>122</v>
      </c>
      <c r="B302" s="195" t="s">
        <v>121</v>
      </c>
      <c r="C302" s="235"/>
      <c r="D302" s="235">
        <v>4.9899911032934749</v>
      </c>
      <c r="E302" s="190"/>
      <c r="F302" s="198"/>
      <c r="G302" s="198">
        <v>3.3234804197271504</v>
      </c>
      <c r="H302" s="190"/>
      <c r="I302" s="191" t="s">
        <v>87</v>
      </c>
      <c r="J302" s="191">
        <v>0.96776265009220197</v>
      </c>
      <c r="K302" s="191"/>
      <c r="L302" s="191" t="s">
        <v>87</v>
      </c>
      <c r="M302" s="191" t="s">
        <v>87</v>
      </c>
      <c r="N302" s="191"/>
      <c r="O302" s="191" t="s">
        <v>87</v>
      </c>
      <c r="P302" s="191">
        <v>0.208366867678275</v>
      </c>
      <c r="Q302" s="191"/>
    </row>
    <row r="303" spans="1:17" x14ac:dyDescent="0.25">
      <c r="A303" s="188" t="s">
        <v>550</v>
      </c>
      <c r="B303" s="195" t="s">
        <v>1997</v>
      </c>
      <c r="C303" s="235"/>
      <c r="D303" s="235">
        <v>123.22858827922829</v>
      </c>
      <c r="E303" s="190"/>
      <c r="F303" s="198"/>
      <c r="G303" s="198">
        <v>108.77977143154639</v>
      </c>
      <c r="H303" s="190"/>
      <c r="I303" s="191" t="s">
        <v>87</v>
      </c>
      <c r="J303" s="191">
        <v>111.78954014812901</v>
      </c>
      <c r="K303" s="191"/>
      <c r="L303" s="191" t="s">
        <v>87</v>
      </c>
      <c r="M303" s="191">
        <v>111.04593899275901</v>
      </c>
      <c r="N303" s="191"/>
      <c r="O303" s="191" t="s">
        <v>87</v>
      </c>
      <c r="P303" s="191">
        <v>62.343894375821399</v>
      </c>
      <c r="Q303" s="191"/>
    </row>
    <row r="304" spans="1:17" x14ac:dyDescent="0.25">
      <c r="A304" s="188" t="s">
        <v>285</v>
      </c>
      <c r="B304" s="195" t="s">
        <v>284</v>
      </c>
      <c r="C304" s="235"/>
      <c r="D304" s="235">
        <v>112.64337300244544</v>
      </c>
      <c r="E304" s="190"/>
      <c r="F304" s="198"/>
      <c r="G304" s="198">
        <v>99.669408997768272</v>
      </c>
      <c r="H304" s="190"/>
      <c r="I304" s="191" t="s">
        <v>87</v>
      </c>
      <c r="J304" s="191">
        <v>101.857587369039</v>
      </c>
      <c r="K304" s="191"/>
      <c r="L304" s="191" t="s">
        <v>87</v>
      </c>
      <c r="M304" s="191">
        <v>94.917647157989506</v>
      </c>
      <c r="N304" s="191"/>
      <c r="O304" s="191" t="s">
        <v>87</v>
      </c>
      <c r="P304" s="191">
        <v>54.273845503869701</v>
      </c>
      <c r="Q304" s="191"/>
    </row>
    <row r="305" spans="1:17" x14ac:dyDescent="0.25">
      <c r="A305" s="188" t="s">
        <v>283</v>
      </c>
      <c r="B305" s="195" t="s">
        <v>282</v>
      </c>
      <c r="C305" s="235"/>
      <c r="D305" s="235">
        <v>10.585215276782844</v>
      </c>
      <c r="E305" s="190"/>
      <c r="F305" s="198"/>
      <c r="G305" s="198">
        <v>9.1103624337781266</v>
      </c>
      <c r="H305" s="190"/>
      <c r="I305" s="191" t="s">
        <v>87</v>
      </c>
      <c r="J305" s="191">
        <v>9.9319527790897499</v>
      </c>
      <c r="K305" s="191"/>
      <c r="L305" s="191" t="s">
        <v>87</v>
      </c>
      <c r="M305" s="191">
        <v>16.128291834769101</v>
      </c>
      <c r="N305" s="191"/>
      <c r="O305" s="191" t="s">
        <v>87</v>
      </c>
      <c r="P305" s="191">
        <v>8.0700488719516308</v>
      </c>
      <c r="Q305" s="191"/>
    </row>
    <row r="306" spans="1:17" x14ac:dyDescent="0.25">
      <c r="A306" s="188" t="s">
        <v>549</v>
      </c>
      <c r="B306" s="195" t="s">
        <v>548</v>
      </c>
      <c r="C306" s="235"/>
      <c r="D306" s="235">
        <v>9.305227332409487</v>
      </c>
      <c r="E306" s="190"/>
      <c r="F306" s="198"/>
      <c r="G306" s="198">
        <v>11.507494552618393</v>
      </c>
      <c r="H306" s="190"/>
      <c r="I306" s="191" t="s">
        <v>87</v>
      </c>
      <c r="J306" s="191">
        <v>22.015369220974002</v>
      </c>
      <c r="K306" s="191"/>
      <c r="L306" s="191" t="s">
        <v>87</v>
      </c>
      <c r="M306" s="191">
        <v>6.1273727117459904</v>
      </c>
      <c r="N306" s="191"/>
      <c r="O306" s="191" t="s">
        <v>87</v>
      </c>
      <c r="P306" s="191">
        <v>9.2836779676992194</v>
      </c>
      <c r="Q306" s="191"/>
    </row>
    <row r="307" spans="1:17" x14ac:dyDescent="0.25">
      <c r="A307" s="188" t="s">
        <v>1473</v>
      </c>
      <c r="B307" s="195" t="s">
        <v>1998</v>
      </c>
      <c r="C307" s="235">
        <v>2441.7411624691727</v>
      </c>
      <c r="D307" s="235">
        <v>4990.4205565123966</v>
      </c>
      <c r="E307" s="190">
        <f t="shared" si="11"/>
        <v>0.48928564933926266</v>
      </c>
      <c r="F307" s="198">
        <v>2288.0752049099897</v>
      </c>
      <c r="G307" s="198">
        <v>4684.0500659775234</v>
      </c>
      <c r="H307" s="190">
        <f>F307/G307</f>
        <v>0.48848222642395833</v>
      </c>
      <c r="I307" s="191">
        <v>2498.7050653453998</v>
      </c>
      <c r="J307" s="191">
        <v>4408.2837117113804</v>
      </c>
      <c r="K307" s="191">
        <f>I307/J307</f>
        <v>0.56682038379407174</v>
      </c>
      <c r="L307" s="191">
        <v>2099.2426721821798</v>
      </c>
      <c r="M307" s="191">
        <v>4431.5802202950099</v>
      </c>
      <c r="N307" s="191">
        <f>L307/M307</f>
        <v>0.47370070445039431</v>
      </c>
      <c r="O307" s="191">
        <v>2439.7346761458998</v>
      </c>
      <c r="P307" s="191">
        <v>4248.7474384871603</v>
      </c>
      <c r="Q307" s="191">
        <f>O307/P307</f>
        <v>0.57422445355203544</v>
      </c>
    </row>
    <row r="308" spans="1:17" x14ac:dyDescent="0.25">
      <c r="A308" s="188" t="s">
        <v>1120</v>
      </c>
      <c r="B308" s="195" t="s">
        <v>1119</v>
      </c>
      <c r="C308" s="235">
        <v>2356.1334945190592</v>
      </c>
      <c r="D308" s="235">
        <v>4772.1172316358552</v>
      </c>
      <c r="E308" s="190">
        <f t="shared" si="11"/>
        <v>0.49372917305960434</v>
      </c>
      <c r="F308" s="198">
        <v>2236.1663885602215</v>
      </c>
      <c r="G308" s="198">
        <v>4503.5855783071256</v>
      </c>
      <c r="H308" s="190">
        <f>F308/G308</f>
        <v>0.49653023122984263</v>
      </c>
      <c r="I308" s="191">
        <v>2450.5972575268802</v>
      </c>
      <c r="J308" s="191">
        <v>4207.1479079893397</v>
      </c>
      <c r="K308" s="191">
        <f>I308/J308</f>
        <v>0.58248421760338298</v>
      </c>
      <c r="L308" s="191">
        <v>2049.1172869960901</v>
      </c>
      <c r="M308" s="191">
        <v>4240.6875608516903</v>
      </c>
      <c r="N308" s="191">
        <f>L308/M308</f>
        <v>0.48320402236484261</v>
      </c>
      <c r="O308" s="191">
        <v>2351.5582286755398</v>
      </c>
      <c r="P308" s="191">
        <v>4057.25071612688</v>
      </c>
      <c r="Q308" s="191">
        <f>O308/P308</f>
        <v>0.57959401407669897</v>
      </c>
    </row>
    <row r="309" spans="1:17" x14ac:dyDescent="0.25">
      <c r="A309" s="188" t="s">
        <v>1118</v>
      </c>
      <c r="B309" s="195" t="s">
        <v>1117</v>
      </c>
      <c r="C309" s="235">
        <v>9.3463192870535021</v>
      </c>
      <c r="D309" s="235">
        <v>86.182791778791284</v>
      </c>
      <c r="E309" s="190">
        <f t="shared" si="11"/>
        <v>0.10844762735283701</v>
      </c>
      <c r="F309" s="198">
        <v>7.7633193837131254</v>
      </c>
      <c r="G309" s="198">
        <v>65.5303055604181</v>
      </c>
      <c r="H309" s="190">
        <f>F309/G309</f>
        <v>0.11846914671495687</v>
      </c>
      <c r="I309" s="191">
        <v>4.0051712907354604</v>
      </c>
      <c r="J309" s="191">
        <v>77.702216948181203</v>
      </c>
      <c r="K309" s="191">
        <f>I309/J309</f>
        <v>5.1545135364753712E-2</v>
      </c>
      <c r="L309" s="191">
        <v>5.4702500973033903</v>
      </c>
      <c r="M309" s="191">
        <v>95.1724248487659</v>
      </c>
      <c r="N309" s="191">
        <f>L309/M309</f>
        <v>5.7477258838323303E-2</v>
      </c>
      <c r="O309" s="191">
        <v>6.0768139568119199</v>
      </c>
      <c r="P309" s="191">
        <v>84.468776643129402</v>
      </c>
      <c r="Q309" s="191">
        <f>O309/P309</f>
        <v>7.1941540984851018E-2</v>
      </c>
    </row>
    <row r="310" spans="1:17" x14ac:dyDescent="0.25">
      <c r="A310" s="188" t="s">
        <v>1116</v>
      </c>
      <c r="B310" s="195" t="s">
        <v>1999</v>
      </c>
      <c r="C310" s="235">
        <v>76.261348663059536</v>
      </c>
      <c r="D310" s="235">
        <v>132.12053309774981</v>
      </c>
      <c r="E310" s="190">
        <f t="shared" si="11"/>
        <v>0.57721042199123829</v>
      </c>
      <c r="F310" s="198">
        <v>44.145496966055063</v>
      </c>
      <c r="G310" s="198">
        <v>114.93418210998013</v>
      </c>
      <c r="H310" s="190">
        <f>F310/G310</f>
        <v>0.38409371481681914</v>
      </c>
      <c r="I310" s="191">
        <v>44.102636527787098</v>
      </c>
      <c r="J310" s="191">
        <v>123.433586773855</v>
      </c>
      <c r="K310" s="191">
        <f>I310/J310</f>
        <v>0.35729850910504912</v>
      </c>
      <c r="L310" s="191">
        <v>44.655135088796399</v>
      </c>
      <c r="M310" s="191">
        <v>95.720234594545602</v>
      </c>
      <c r="N310" s="191">
        <f>L310/M310</f>
        <v>0.46651719229427141</v>
      </c>
      <c r="O310" s="191">
        <v>82.099633513547403</v>
      </c>
      <c r="P310" s="191">
        <v>107.027945717151</v>
      </c>
      <c r="Q310" s="191">
        <f>O310/P310</f>
        <v>0.76708595090217746</v>
      </c>
    </row>
    <row r="311" spans="1:17" x14ac:dyDescent="0.25">
      <c r="A311" s="188" t="s">
        <v>547</v>
      </c>
      <c r="B311" s="195" t="s">
        <v>546</v>
      </c>
      <c r="C311" s="235">
        <v>28.820102635121078</v>
      </c>
      <c r="D311" s="235">
        <v>30.24940263084569</v>
      </c>
      <c r="E311" s="190">
        <f t="shared" si="11"/>
        <v>0.95274948027346706</v>
      </c>
      <c r="F311" s="198">
        <v>16.249912991220238</v>
      </c>
      <c r="G311" s="198">
        <v>28.967195814896769</v>
      </c>
      <c r="H311" s="190">
        <f>F311/G311</f>
        <v>0.56097639188338355</v>
      </c>
      <c r="I311" s="191">
        <v>26.6579006484552</v>
      </c>
      <c r="J311" s="191">
        <v>29.798599530133298</v>
      </c>
      <c r="K311" s="191">
        <f>I311/J311</f>
        <v>0.89460246685411771</v>
      </c>
      <c r="L311" s="191">
        <v>22.701149943298301</v>
      </c>
      <c r="M311" s="191">
        <v>27.597350317242501</v>
      </c>
      <c r="N311" s="191">
        <f>L311/M311</f>
        <v>0.82258440329740234</v>
      </c>
      <c r="O311" s="191">
        <v>48.726831221305702</v>
      </c>
      <c r="P311" s="191">
        <v>24.983820704014899</v>
      </c>
      <c r="Q311" s="191">
        <f>O311/P311</f>
        <v>1.9503354510335282</v>
      </c>
    </row>
    <row r="312" spans="1:17" x14ac:dyDescent="0.25">
      <c r="A312" s="188" t="s">
        <v>545</v>
      </c>
      <c r="B312" s="195" t="s">
        <v>2000</v>
      </c>
      <c r="C312" s="235"/>
      <c r="D312" s="235">
        <v>68.912973033819284</v>
      </c>
      <c r="E312" s="190"/>
      <c r="F312" s="198"/>
      <c r="G312" s="198">
        <v>51.60851829516151</v>
      </c>
      <c r="H312" s="190"/>
      <c r="I312" s="191" t="s">
        <v>87</v>
      </c>
      <c r="J312" s="191">
        <v>64.182201781225402</v>
      </c>
      <c r="K312" s="191"/>
      <c r="L312" s="191" t="s">
        <v>87</v>
      </c>
      <c r="M312" s="191">
        <v>47.449265200849403</v>
      </c>
      <c r="N312" s="191"/>
      <c r="O312" s="191" t="s">
        <v>87</v>
      </c>
      <c r="P312" s="191">
        <v>55.233809643536098</v>
      </c>
      <c r="Q312" s="191"/>
    </row>
    <row r="313" spans="1:17" x14ac:dyDescent="0.25">
      <c r="A313" s="188" t="s">
        <v>281</v>
      </c>
      <c r="B313" s="195" t="s">
        <v>280</v>
      </c>
      <c r="C313" s="235"/>
      <c r="D313" s="235">
        <v>61.191943739544001</v>
      </c>
      <c r="E313" s="190"/>
      <c r="F313" s="198"/>
      <c r="G313" s="198">
        <v>46.039224379278018</v>
      </c>
      <c r="H313" s="190"/>
      <c r="I313" s="191" t="s">
        <v>87</v>
      </c>
      <c r="J313" s="191">
        <v>58.399583358356502</v>
      </c>
      <c r="K313" s="191"/>
      <c r="L313" s="191" t="s">
        <v>87</v>
      </c>
      <c r="M313" s="191">
        <v>38.772337057370699</v>
      </c>
      <c r="N313" s="191"/>
      <c r="O313" s="191" t="s">
        <v>87</v>
      </c>
      <c r="P313" s="191">
        <v>50.3669952624128</v>
      </c>
      <c r="Q313" s="191"/>
    </row>
    <row r="314" spans="1:17" x14ac:dyDescent="0.25">
      <c r="A314" s="188" t="s">
        <v>279</v>
      </c>
      <c r="B314" s="195" t="s">
        <v>278</v>
      </c>
      <c r="C314" s="235"/>
      <c r="D314" s="235">
        <v>0.30641378590396401</v>
      </c>
      <c r="E314" s="190"/>
      <c r="F314" s="198"/>
      <c r="G314" s="198">
        <v>0.23488112203842498</v>
      </c>
      <c r="H314" s="190"/>
      <c r="I314" s="191" t="s">
        <v>87</v>
      </c>
      <c r="J314" s="191">
        <v>0.122140126011758</v>
      </c>
      <c r="K314" s="191"/>
      <c r="L314" s="191" t="s">
        <v>87</v>
      </c>
      <c r="M314" s="191">
        <v>6.8703867959060999E-2</v>
      </c>
      <c r="N314" s="191"/>
      <c r="O314" s="191" t="s">
        <v>87</v>
      </c>
      <c r="P314" s="191">
        <v>5.3841201317869E-2</v>
      </c>
      <c r="Q314" s="191"/>
    </row>
    <row r="315" spans="1:17" x14ac:dyDescent="0.25">
      <c r="A315" s="188" t="s">
        <v>277</v>
      </c>
      <c r="B315" s="195" t="s">
        <v>276</v>
      </c>
      <c r="C315" s="235"/>
      <c r="D315" s="235">
        <v>7.4146155083713134</v>
      </c>
      <c r="E315" s="190"/>
      <c r="F315" s="198"/>
      <c r="G315" s="198">
        <v>5.3344127938450709</v>
      </c>
      <c r="H315" s="190"/>
      <c r="I315" s="191" t="s">
        <v>87</v>
      </c>
      <c r="J315" s="191">
        <v>5.6604782968571401</v>
      </c>
      <c r="K315" s="191"/>
      <c r="L315" s="191" t="s">
        <v>87</v>
      </c>
      <c r="M315" s="191">
        <v>8.6082242755196905</v>
      </c>
      <c r="N315" s="191"/>
      <c r="O315" s="191" t="s">
        <v>87</v>
      </c>
      <c r="P315" s="191">
        <v>4.8129731798055397</v>
      </c>
      <c r="Q315" s="191"/>
    </row>
    <row r="316" spans="1:17" x14ac:dyDescent="0.25">
      <c r="A316" s="188" t="s">
        <v>544</v>
      </c>
      <c r="B316" s="195" t="s">
        <v>2001</v>
      </c>
      <c r="C316" s="235">
        <v>47.441246027938462</v>
      </c>
      <c r="D316" s="235">
        <v>32.958157433084864</v>
      </c>
      <c r="E316" s="190">
        <f t="shared" si="11"/>
        <v>1.4394386617109496</v>
      </c>
      <c r="F316" s="198">
        <v>27.895583974834828</v>
      </c>
      <c r="G316" s="198">
        <v>34.358467999921842</v>
      </c>
      <c r="H316" s="190">
        <f>F316/G316</f>
        <v>0.81189836447010044</v>
      </c>
      <c r="I316" s="191">
        <v>17.444735879331901</v>
      </c>
      <c r="J316" s="191">
        <v>29.4527854624958</v>
      </c>
      <c r="K316" s="191">
        <f>I316/J316</f>
        <v>0.59229494274982752</v>
      </c>
      <c r="L316" s="191">
        <v>21.953985145498098</v>
      </c>
      <c r="M316" s="191">
        <v>20.673619076453701</v>
      </c>
      <c r="N316" s="191">
        <f>L316/M316</f>
        <v>1.0619323624136363</v>
      </c>
      <c r="O316" s="191">
        <v>33.372802292241801</v>
      </c>
      <c r="P316" s="191">
        <v>26.8103153696003</v>
      </c>
      <c r="Q316" s="191">
        <f>O316/P316</f>
        <v>1.2447747007885845</v>
      </c>
    </row>
    <row r="317" spans="1:17" x14ac:dyDescent="0.25">
      <c r="A317" s="188" t="s">
        <v>275</v>
      </c>
      <c r="B317" s="195" t="s">
        <v>274</v>
      </c>
      <c r="C317" s="235"/>
      <c r="D317" s="235">
        <v>3.3424001478873393</v>
      </c>
      <c r="E317" s="190"/>
      <c r="F317" s="198"/>
      <c r="G317" s="198">
        <v>3.9075146276875881</v>
      </c>
      <c r="H317" s="190"/>
      <c r="I317" s="191" t="s">
        <v>87</v>
      </c>
      <c r="J317" s="191">
        <v>2.4013526266224501</v>
      </c>
      <c r="K317" s="191"/>
      <c r="L317" s="191" t="s">
        <v>87</v>
      </c>
      <c r="M317" s="191">
        <v>2.5460322293280901</v>
      </c>
      <c r="N317" s="191"/>
      <c r="O317" s="191" t="s">
        <v>87</v>
      </c>
      <c r="P317" s="191">
        <v>3.53751716102119</v>
      </c>
      <c r="Q317" s="191"/>
    </row>
    <row r="318" spans="1:17" x14ac:dyDescent="0.25">
      <c r="A318" s="188" t="s">
        <v>273</v>
      </c>
      <c r="B318" s="195" t="s">
        <v>272</v>
      </c>
      <c r="C318" s="235"/>
      <c r="D318" s="235">
        <v>0.35903971778236032</v>
      </c>
      <c r="E318" s="190"/>
      <c r="F318" s="198"/>
      <c r="G318" s="198">
        <v>0.41974424960016271</v>
      </c>
      <c r="H318" s="190"/>
      <c r="I318" s="191" t="s">
        <v>87</v>
      </c>
      <c r="J318" s="191">
        <v>0.25795251611285003</v>
      </c>
      <c r="K318" s="191"/>
      <c r="L318" s="191" t="s">
        <v>87</v>
      </c>
      <c r="M318" s="191">
        <v>0.27349408910233802</v>
      </c>
      <c r="N318" s="191"/>
      <c r="O318" s="191" t="s">
        <v>87</v>
      </c>
      <c r="P318" s="191">
        <v>0.37999897496560298</v>
      </c>
      <c r="Q318" s="191"/>
    </row>
    <row r="319" spans="1:17" x14ac:dyDescent="0.25">
      <c r="A319" s="188" t="s">
        <v>271</v>
      </c>
      <c r="B319" s="195" t="s">
        <v>270</v>
      </c>
      <c r="C319" s="235"/>
      <c r="D319" s="235">
        <v>2.6987195012902312</v>
      </c>
      <c r="E319" s="190"/>
      <c r="F319" s="198"/>
      <c r="G319" s="198">
        <v>1.8143605770962894</v>
      </c>
      <c r="H319" s="190"/>
      <c r="I319" s="191" t="s">
        <v>87</v>
      </c>
      <c r="J319" s="191">
        <v>1.64089803084344</v>
      </c>
      <c r="K319" s="191"/>
      <c r="L319" s="191" t="s">
        <v>87</v>
      </c>
      <c r="M319" s="191">
        <v>1.99292585403209</v>
      </c>
      <c r="N319" s="191"/>
      <c r="O319" s="191" t="s">
        <v>87</v>
      </c>
      <c r="P319" s="191">
        <v>2.2216129590468898</v>
      </c>
      <c r="Q319" s="191"/>
    </row>
    <row r="320" spans="1:17" x14ac:dyDescent="0.25">
      <c r="A320" s="188" t="s">
        <v>269</v>
      </c>
      <c r="B320" s="195" t="s">
        <v>268</v>
      </c>
      <c r="C320" s="235"/>
      <c r="D320" s="235">
        <v>9.9810922196375329E-2</v>
      </c>
      <c r="E320" s="190"/>
      <c r="F320" s="198"/>
      <c r="G320" s="198">
        <v>0.16093185155539291</v>
      </c>
      <c r="H320" s="190"/>
      <c r="I320" s="191" t="s">
        <v>87</v>
      </c>
      <c r="J320" s="191">
        <v>0.212992677551117</v>
      </c>
      <c r="K320" s="191"/>
      <c r="L320" s="191" t="s">
        <v>87</v>
      </c>
      <c r="M320" s="191">
        <v>3.09195131334539E-2</v>
      </c>
      <c r="N320" s="191"/>
      <c r="O320" s="191" t="s">
        <v>87</v>
      </c>
      <c r="P320" s="191">
        <v>2.9191141027986801E-2</v>
      </c>
      <c r="Q320" s="191"/>
    </row>
    <row r="321" spans="1:17" x14ac:dyDescent="0.25">
      <c r="A321" s="188" t="s">
        <v>267</v>
      </c>
      <c r="B321" s="195" t="s">
        <v>266</v>
      </c>
      <c r="C321" s="235"/>
      <c r="D321" s="235">
        <v>3.1099494888390495</v>
      </c>
      <c r="E321" s="190"/>
      <c r="F321" s="198"/>
      <c r="G321" s="198">
        <v>2.6285786746424962</v>
      </c>
      <c r="H321" s="190"/>
      <c r="I321" s="191" t="s">
        <v>87</v>
      </c>
      <c r="J321" s="191">
        <v>1.1960482219697199</v>
      </c>
      <c r="K321" s="191"/>
      <c r="L321" s="191" t="s">
        <v>87</v>
      </c>
      <c r="M321" s="191">
        <v>1.0254496365888</v>
      </c>
      <c r="N321" s="191"/>
      <c r="O321" s="191" t="s">
        <v>87</v>
      </c>
      <c r="P321" s="191">
        <v>2.0309328186524298</v>
      </c>
      <c r="Q321" s="191"/>
    </row>
    <row r="322" spans="1:17" x14ac:dyDescent="0.25">
      <c r="A322" s="188" t="s">
        <v>265</v>
      </c>
      <c r="B322" s="195" t="s">
        <v>264</v>
      </c>
      <c r="C322" s="235"/>
      <c r="D322" s="235">
        <v>1.2061191549133723</v>
      </c>
      <c r="E322" s="190"/>
      <c r="F322" s="198"/>
      <c r="G322" s="198">
        <v>0.62420513232396513</v>
      </c>
      <c r="H322" s="190"/>
      <c r="I322" s="191" t="s">
        <v>87</v>
      </c>
      <c r="J322" s="191">
        <v>4.3242372220934104</v>
      </c>
      <c r="K322" s="191"/>
      <c r="L322" s="191" t="s">
        <v>87</v>
      </c>
      <c r="M322" s="191">
        <v>0.315582761421487</v>
      </c>
      <c r="N322" s="191"/>
      <c r="O322" s="191" t="s">
        <v>87</v>
      </c>
      <c r="P322" s="191">
        <v>2.4497965128089598</v>
      </c>
      <c r="Q322" s="191"/>
    </row>
    <row r="323" spans="1:17" x14ac:dyDescent="0.25">
      <c r="A323" s="188" t="s">
        <v>263</v>
      </c>
      <c r="B323" s="195" t="s">
        <v>2002</v>
      </c>
      <c r="C323" s="235"/>
      <c r="D323" s="235">
        <v>18.531603499128252</v>
      </c>
      <c r="E323" s="190"/>
      <c r="F323" s="198"/>
      <c r="G323" s="198">
        <v>21.012137296102118</v>
      </c>
      <c r="H323" s="190"/>
      <c r="I323" s="191" t="s">
        <v>87</v>
      </c>
      <c r="J323" s="191">
        <v>15.1083969570891</v>
      </c>
      <c r="K323" s="191"/>
      <c r="L323" s="191" t="s">
        <v>87</v>
      </c>
      <c r="M323" s="191">
        <v>11.789936038285701</v>
      </c>
      <c r="N323" s="191"/>
      <c r="O323" s="191" t="s">
        <v>87</v>
      </c>
      <c r="P323" s="191">
        <v>13.994383711016299</v>
      </c>
      <c r="Q323" s="191"/>
    </row>
    <row r="324" spans="1:17" x14ac:dyDescent="0.25">
      <c r="A324" s="188" t="s">
        <v>120</v>
      </c>
      <c r="B324" s="195" t="s">
        <v>119</v>
      </c>
      <c r="C324" s="235"/>
      <c r="D324" s="235">
        <v>5.5292591333314558</v>
      </c>
      <c r="E324" s="190"/>
      <c r="F324" s="198"/>
      <c r="G324" s="198">
        <v>6.5625201209602686</v>
      </c>
      <c r="H324" s="190"/>
      <c r="I324" s="191" t="s">
        <v>87</v>
      </c>
      <c r="J324" s="191">
        <v>6.2817312592498498</v>
      </c>
      <c r="K324" s="191"/>
      <c r="L324" s="191" t="s">
        <v>87</v>
      </c>
      <c r="M324" s="191">
        <v>3.7762325643478598</v>
      </c>
      <c r="N324" s="191"/>
      <c r="O324" s="191" t="s">
        <v>87</v>
      </c>
      <c r="P324" s="191">
        <v>4.6685902661524796</v>
      </c>
      <c r="Q324" s="191"/>
    </row>
    <row r="325" spans="1:17" x14ac:dyDescent="0.25">
      <c r="A325" s="188" t="s">
        <v>118</v>
      </c>
      <c r="B325" s="195" t="s">
        <v>117</v>
      </c>
      <c r="C325" s="235"/>
      <c r="D325" s="235">
        <v>11.88382692238692</v>
      </c>
      <c r="E325" s="190"/>
      <c r="F325" s="198"/>
      <c r="G325" s="198">
        <v>10.521268522822279</v>
      </c>
      <c r="H325" s="190"/>
      <c r="I325" s="191" t="s">
        <v>87</v>
      </c>
      <c r="J325" s="191">
        <v>8.2400342723866995</v>
      </c>
      <c r="K325" s="191"/>
      <c r="L325" s="191" t="s">
        <v>87</v>
      </c>
      <c r="M325" s="191">
        <v>6.71459651696264</v>
      </c>
      <c r="N325" s="191"/>
      <c r="O325" s="191" t="s">
        <v>87</v>
      </c>
      <c r="P325" s="191">
        <v>9.0276805131642099</v>
      </c>
      <c r="Q325" s="191"/>
    </row>
    <row r="326" spans="1:17" x14ac:dyDescent="0.25">
      <c r="A326" s="188" t="s">
        <v>116</v>
      </c>
      <c r="B326" s="195" t="s">
        <v>115</v>
      </c>
      <c r="C326" s="235"/>
      <c r="D326" s="235">
        <v>1.1185174434098766</v>
      </c>
      <c r="E326" s="190"/>
      <c r="F326" s="198"/>
      <c r="G326" s="198">
        <v>3.9283486523195696</v>
      </c>
      <c r="H326" s="190"/>
      <c r="I326" s="191" t="s">
        <v>87</v>
      </c>
      <c r="J326" s="191">
        <v>0.58663142545251201</v>
      </c>
      <c r="K326" s="191"/>
      <c r="L326" s="191" t="s">
        <v>87</v>
      </c>
      <c r="M326" s="191">
        <v>1.2991069569752001</v>
      </c>
      <c r="N326" s="191"/>
      <c r="O326" s="191" t="s">
        <v>87</v>
      </c>
      <c r="P326" s="191">
        <v>0.29811293169958097</v>
      </c>
      <c r="Q326" s="191"/>
    </row>
    <row r="327" spans="1:17" x14ac:dyDescent="0.25">
      <c r="A327" s="188" t="s">
        <v>262</v>
      </c>
      <c r="B327" s="195" t="s">
        <v>1854</v>
      </c>
      <c r="C327" s="235">
        <v>47.441246027938462</v>
      </c>
      <c r="D327" s="235"/>
      <c r="E327" s="190"/>
      <c r="F327" s="198">
        <v>27.895583974834828</v>
      </c>
      <c r="G327" s="198"/>
      <c r="H327" s="190"/>
      <c r="I327" s="191">
        <v>17.444735879331901</v>
      </c>
      <c r="J327" s="191" t="s">
        <v>87</v>
      </c>
      <c r="K327" s="191"/>
      <c r="L327" s="191">
        <v>21.953985145498098</v>
      </c>
      <c r="M327" s="191" t="s">
        <v>87</v>
      </c>
      <c r="N327" s="191"/>
      <c r="O327" s="191">
        <v>33.372802292241801</v>
      </c>
      <c r="P327" s="191" t="s">
        <v>87</v>
      </c>
      <c r="Q327" s="191"/>
    </row>
    <row r="328" spans="1:17" x14ac:dyDescent="0.25">
      <c r="A328" s="188" t="s">
        <v>262</v>
      </c>
      <c r="B328" s="195" t="s">
        <v>261</v>
      </c>
      <c r="C328" s="235"/>
      <c r="D328" s="235">
        <v>3.6105150010478781</v>
      </c>
      <c r="E328" s="190"/>
      <c r="F328" s="198"/>
      <c r="G328" s="198">
        <v>3.79099559091383</v>
      </c>
      <c r="H328" s="190"/>
      <c r="I328" s="191" t="s">
        <v>87</v>
      </c>
      <c r="J328" s="191">
        <v>4.3109072102137498</v>
      </c>
      <c r="K328" s="191"/>
      <c r="L328" s="191" t="s">
        <v>87</v>
      </c>
      <c r="M328" s="191">
        <v>2.6992789545617701</v>
      </c>
      <c r="N328" s="191"/>
      <c r="O328" s="191" t="s">
        <v>87</v>
      </c>
      <c r="P328" s="191">
        <v>2.1668820910610198</v>
      </c>
      <c r="Q328" s="191"/>
    </row>
    <row r="329" spans="1:17" x14ac:dyDescent="0.25">
      <c r="A329" s="188" t="s">
        <v>1472</v>
      </c>
      <c r="B329" s="195" t="s">
        <v>2003</v>
      </c>
      <c r="C329" s="235">
        <v>1217.2695082220478</v>
      </c>
      <c r="D329" s="235">
        <v>1286.7876462391921</v>
      </c>
      <c r="E329" s="190">
        <f t="shared" ref="E329:E378" si="12">C329/D329</f>
        <v>0.94597543874444212</v>
      </c>
      <c r="F329" s="198">
        <v>1076.4761100625929</v>
      </c>
      <c r="G329" s="198">
        <v>982.90894177889822</v>
      </c>
      <c r="H329" s="190">
        <f>F329/G329</f>
        <v>1.0951941368183649</v>
      </c>
      <c r="I329" s="191">
        <v>1310.1889672934501</v>
      </c>
      <c r="J329" s="191">
        <v>722.42284377640703</v>
      </c>
      <c r="K329" s="191">
        <f>I329/J329</f>
        <v>1.8136040112526663</v>
      </c>
      <c r="L329" s="191">
        <v>1305.5743650572099</v>
      </c>
      <c r="M329" s="191">
        <v>961.27762114038399</v>
      </c>
      <c r="N329" s="191">
        <f>L329/M329</f>
        <v>1.3581657747408906</v>
      </c>
      <c r="O329" s="191">
        <v>1180.40123743907</v>
      </c>
      <c r="P329" s="191">
        <v>820.91834899680998</v>
      </c>
      <c r="Q329" s="191">
        <f>O329/P329</f>
        <v>1.4379033418872416</v>
      </c>
    </row>
    <row r="330" spans="1:17" x14ac:dyDescent="0.25">
      <c r="A330" s="188" t="s">
        <v>1115</v>
      </c>
      <c r="B330" s="195" t="s">
        <v>2004</v>
      </c>
      <c r="C330" s="235">
        <v>998.04039688843523</v>
      </c>
      <c r="D330" s="235">
        <v>290.60904969181104</v>
      </c>
      <c r="E330" s="190">
        <f t="shared" si="12"/>
        <v>3.4343059789323505</v>
      </c>
      <c r="F330" s="198">
        <v>911.02816493500256</v>
      </c>
      <c r="G330" s="198">
        <v>269.61507142527029</v>
      </c>
      <c r="H330" s="190">
        <f>F330/G330</f>
        <v>3.3789956923365612</v>
      </c>
      <c r="I330" s="191">
        <v>1242.9378206571701</v>
      </c>
      <c r="J330" s="191">
        <v>336.02283249822199</v>
      </c>
      <c r="K330" s="191">
        <f>I330/J330</f>
        <v>3.6989683451458522</v>
      </c>
      <c r="L330" s="191">
        <v>1180.64637897789</v>
      </c>
      <c r="M330" s="191">
        <v>260.46137880424999</v>
      </c>
      <c r="N330" s="191">
        <f>L330/M330</f>
        <v>4.5329038201291487</v>
      </c>
      <c r="O330" s="191">
        <v>1027.2019895696901</v>
      </c>
      <c r="P330" s="191">
        <v>220.02627606514</v>
      </c>
      <c r="Q330" s="191">
        <f>O330/P330</f>
        <v>4.6685423574845277</v>
      </c>
    </row>
    <row r="331" spans="1:17" x14ac:dyDescent="0.25">
      <c r="A331" s="188" t="s">
        <v>543</v>
      </c>
      <c r="B331" s="195" t="s">
        <v>2005</v>
      </c>
      <c r="C331" s="235"/>
      <c r="D331" s="235">
        <v>78.916525789847242</v>
      </c>
      <c r="E331" s="190"/>
      <c r="F331" s="198"/>
      <c r="G331" s="198">
        <v>71.727302376697764</v>
      </c>
      <c r="H331" s="190"/>
      <c r="I331" s="191" t="s">
        <v>87</v>
      </c>
      <c r="J331" s="191">
        <v>77.400019362890603</v>
      </c>
      <c r="K331" s="191"/>
      <c r="L331" s="191" t="s">
        <v>87</v>
      </c>
      <c r="M331" s="191">
        <v>74.0940680719836</v>
      </c>
      <c r="N331" s="191"/>
      <c r="O331" s="191" t="s">
        <v>87</v>
      </c>
      <c r="P331" s="191">
        <v>63.891389655071599</v>
      </c>
      <c r="Q331" s="191"/>
    </row>
    <row r="332" spans="1:17" x14ac:dyDescent="0.25">
      <c r="A332" s="188" t="s">
        <v>260</v>
      </c>
      <c r="B332" s="195" t="s">
        <v>259</v>
      </c>
      <c r="C332" s="235"/>
      <c r="D332" s="235">
        <v>76.475187229331908</v>
      </c>
      <c r="E332" s="190"/>
      <c r="F332" s="198"/>
      <c r="G332" s="198">
        <v>71.454415302261935</v>
      </c>
      <c r="H332" s="190"/>
      <c r="I332" s="191" t="s">
        <v>87</v>
      </c>
      <c r="J332" s="191">
        <v>76.4154926251273</v>
      </c>
      <c r="K332" s="191"/>
      <c r="L332" s="191" t="s">
        <v>87</v>
      </c>
      <c r="M332" s="191">
        <v>72.225959990038206</v>
      </c>
      <c r="N332" s="191"/>
      <c r="O332" s="191" t="s">
        <v>87</v>
      </c>
      <c r="P332" s="191">
        <v>59.055283758006503</v>
      </c>
      <c r="Q332" s="191"/>
    </row>
    <row r="333" spans="1:17" x14ac:dyDescent="0.25">
      <c r="A333" s="188" t="s">
        <v>258</v>
      </c>
      <c r="B333" s="195" t="s">
        <v>257</v>
      </c>
      <c r="C333" s="235"/>
      <c r="D333" s="235">
        <v>1.9656753924733648</v>
      </c>
      <c r="E333" s="190"/>
      <c r="F333" s="198"/>
      <c r="G333" s="198">
        <v>8.8691629497086019E-2</v>
      </c>
      <c r="H333" s="190"/>
      <c r="I333" s="191" t="s">
        <v>87</v>
      </c>
      <c r="J333" s="191">
        <v>5.4592344543569302E-2</v>
      </c>
      <c r="K333" s="191"/>
      <c r="L333" s="191" t="s">
        <v>87</v>
      </c>
      <c r="M333" s="191" t="s">
        <v>87</v>
      </c>
      <c r="N333" s="191"/>
      <c r="O333" s="191" t="s">
        <v>87</v>
      </c>
      <c r="P333" s="191" t="s">
        <v>87</v>
      </c>
      <c r="Q333" s="191"/>
    </row>
    <row r="334" spans="1:17" x14ac:dyDescent="0.25">
      <c r="A334" s="188" t="s">
        <v>256</v>
      </c>
      <c r="B334" s="195" t="s">
        <v>255</v>
      </c>
      <c r="C334" s="235"/>
      <c r="D334" s="235">
        <v>0.47566316804197251</v>
      </c>
      <c r="E334" s="190"/>
      <c r="F334" s="198"/>
      <c r="G334" s="198">
        <v>0.18419544493874426</v>
      </c>
      <c r="H334" s="190"/>
      <c r="I334" s="191" t="s">
        <v>87</v>
      </c>
      <c r="J334" s="191">
        <v>0.92993439321972304</v>
      </c>
      <c r="K334" s="191"/>
      <c r="L334" s="191" t="s">
        <v>87</v>
      </c>
      <c r="M334" s="191">
        <v>1.8681080819453899</v>
      </c>
      <c r="N334" s="191"/>
      <c r="O334" s="191" t="s">
        <v>87</v>
      </c>
      <c r="P334" s="191">
        <v>4.8361058970651003</v>
      </c>
      <c r="Q334" s="191"/>
    </row>
    <row r="335" spans="1:17" x14ac:dyDescent="0.25">
      <c r="A335" s="188" t="s">
        <v>542</v>
      </c>
      <c r="B335" s="195" t="s">
        <v>541</v>
      </c>
      <c r="C335" s="235"/>
      <c r="D335" s="235">
        <v>141.63034538031235</v>
      </c>
      <c r="E335" s="190"/>
      <c r="F335" s="198"/>
      <c r="G335" s="198">
        <v>131.76178945715094</v>
      </c>
      <c r="H335" s="190"/>
      <c r="I335" s="191" t="s">
        <v>87</v>
      </c>
      <c r="J335" s="191">
        <v>140.92358838615601</v>
      </c>
      <c r="K335" s="191"/>
      <c r="L335" s="191" t="s">
        <v>87</v>
      </c>
      <c r="M335" s="191">
        <v>109.675991072084</v>
      </c>
      <c r="N335" s="191"/>
      <c r="O335" s="191" t="s">
        <v>87</v>
      </c>
      <c r="P335" s="191">
        <v>106.91376857237699</v>
      </c>
      <c r="Q335" s="191"/>
    </row>
    <row r="336" spans="1:17" x14ac:dyDescent="0.25">
      <c r="A336" s="188" t="s">
        <v>542</v>
      </c>
      <c r="B336" s="195" t="s">
        <v>1853</v>
      </c>
      <c r="C336" s="235">
        <v>504.13812615634839</v>
      </c>
      <c r="D336" s="235"/>
      <c r="E336" s="190"/>
      <c r="F336" s="198">
        <v>457.65369338967218</v>
      </c>
      <c r="G336" s="198"/>
      <c r="H336" s="190"/>
      <c r="I336" s="191">
        <v>757.18204873846003</v>
      </c>
      <c r="J336" s="191" t="s">
        <v>87</v>
      </c>
      <c r="K336" s="191"/>
      <c r="L336" s="191">
        <v>814.71445804915595</v>
      </c>
      <c r="M336" s="191" t="s">
        <v>87</v>
      </c>
      <c r="N336" s="191"/>
      <c r="O336" s="191">
        <v>518.26556319328597</v>
      </c>
      <c r="P336" s="191" t="s">
        <v>87</v>
      </c>
      <c r="Q336" s="191"/>
    </row>
    <row r="337" spans="1:17" x14ac:dyDescent="0.25">
      <c r="A337" s="188" t="s">
        <v>540</v>
      </c>
      <c r="B337" s="195" t="s">
        <v>2006</v>
      </c>
      <c r="C337" s="235">
        <v>493.90227073208695</v>
      </c>
      <c r="D337" s="235">
        <v>70.062178521651461</v>
      </c>
      <c r="E337" s="190">
        <f t="shared" si="12"/>
        <v>7.0494849168793019</v>
      </c>
      <c r="F337" s="198">
        <v>453.37447154533032</v>
      </c>
      <c r="G337" s="198">
        <v>66.125979591421626</v>
      </c>
      <c r="H337" s="190">
        <f>F337/G337</f>
        <v>6.8562231417460255</v>
      </c>
      <c r="I337" s="191">
        <v>485.75577191870599</v>
      </c>
      <c r="J337" s="191">
        <v>117.699224749176</v>
      </c>
      <c r="K337" s="191">
        <f>I337/J337</f>
        <v>4.1270940650108807</v>
      </c>
      <c r="L337" s="191">
        <v>365.93192092873198</v>
      </c>
      <c r="M337" s="191">
        <v>76.691319660182003</v>
      </c>
      <c r="N337" s="191">
        <f>L337/M337</f>
        <v>4.7714907312870665</v>
      </c>
      <c r="O337" s="191">
        <v>508.93642637640102</v>
      </c>
      <c r="P337" s="191">
        <v>49.221117837691303</v>
      </c>
      <c r="Q337" s="191">
        <f>O337/P337</f>
        <v>10.339798215364393</v>
      </c>
    </row>
    <row r="338" spans="1:17" x14ac:dyDescent="0.25">
      <c r="A338" s="188" t="s">
        <v>254</v>
      </c>
      <c r="B338" s="195" t="s">
        <v>253</v>
      </c>
      <c r="C338" s="235"/>
      <c r="D338" s="235">
        <v>15.438490501132193</v>
      </c>
      <c r="E338" s="190"/>
      <c r="F338" s="198"/>
      <c r="G338" s="198">
        <v>15.421191858527283</v>
      </c>
      <c r="H338" s="190"/>
      <c r="I338" s="191" t="s">
        <v>87</v>
      </c>
      <c r="J338" s="191">
        <v>12.4869260527927</v>
      </c>
      <c r="K338" s="191"/>
      <c r="L338" s="191" t="s">
        <v>87</v>
      </c>
      <c r="M338" s="191">
        <v>11.685196007776799</v>
      </c>
      <c r="N338" s="191"/>
      <c r="O338" s="191" t="s">
        <v>87</v>
      </c>
      <c r="P338" s="191">
        <v>10.2436119594744</v>
      </c>
      <c r="Q338" s="191"/>
    </row>
    <row r="339" spans="1:17" x14ac:dyDescent="0.25">
      <c r="A339" s="188" t="s">
        <v>254</v>
      </c>
      <c r="B339" s="195" t="s">
        <v>1852</v>
      </c>
      <c r="C339" s="235">
        <v>250.64938768667668</v>
      </c>
      <c r="D339" s="235"/>
      <c r="E339" s="190"/>
      <c r="F339" s="198">
        <v>256.48281800578229</v>
      </c>
      <c r="G339" s="198"/>
      <c r="H339" s="190"/>
      <c r="I339" s="191">
        <v>213.23627107118901</v>
      </c>
      <c r="J339" s="191" t="s">
        <v>87</v>
      </c>
      <c r="K339" s="191"/>
      <c r="L339" s="191">
        <v>190.22453828810299</v>
      </c>
      <c r="M339" s="191" t="s">
        <v>87</v>
      </c>
      <c r="N339" s="191"/>
      <c r="O339" s="191">
        <v>231.67256232733999</v>
      </c>
      <c r="P339" s="191" t="s">
        <v>87</v>
      </c>
      <c r="Q339" s="191"/>
    </row>
    <row r="340" spans="1:17" x14ac:dyDescent="0.25">
      <c r="A340" s="188" t="s">
        <v>1851</v>
      </c>
      <c r="B340" s="195" t="s">
        <v>1850</v>
      </c>
      <c r="C340" s="235">
        <v>27.586440292392517</v>
      </c>
      <c r="D340" s="235"/>
      <c r="E340" s="190"/>
      <c r="F340" s="198">
        <v>13.239208438313559</v>
      </c>
      <c r="G340" s="198"/>
      <c r="H340" s="190"/>
      <c r="I340" s="191">
        <v>31.391839945868799</v>
      </c>
      <c r="J340" s="191" t="s">
        <v>87</v>
      </c>
      <c r="K340" s="191"/>
      <c r="L340" s="191">
        <v>31.8111580472392</v>
      </c>
      <c r="M340" s="191" t="s">
        <v>87</v>
      </c>
      <c r="N340" s="191"/>
      <c r="O340" s="191">
        <v>33.6289719403375</v>
      </c>
      <c r="P340" s="191" t="s">
        <v>87</v>
      </c>
      <c r="Q340" s="191"/>
    </row>
    <row r="341" spans="1:17" x14ac:dyDescent="0.25">
      <c r="A341" s="188" t="s">
        <v>252</v>
      </c>
      <c r="B341" s="195" t="s">
        <v>251</v>
      </c>
      <c r="C341" s="235"/>
      <c r="D341" s="235">
        <v>6.1380248088187193</v>
      </c>
      <c r="E341" s="190"/>
      <c r="F341" s="198"/>
      <c r="G341" s="198">
        <v>1.61555628055012</v>
      </c>
      <c r="H341" s="190"/>
      <c r="I341" s="191" t="s">
        <v>87</v>
      </c>
      <c r="J341" s="191">
        <v>4.1840661326856896</v>
      </c>
      <c r="K341" s="191"/>
      <c r="L341" s="191" t="s">
        <v>87</v>
      </c>
      <c r="M341" s="191">
        <v>4.1743461432525697</v>
      </c>
      <c r="N341" s="191"/>
      <c r="O341" s="191" t="s">
        <v>87</v>
      </c>
      <c r="P341" s="191">
        <v>9.5497277097337694</v>
      </c>
      <c r="Q341" s="191"/>
    </row>
    <row r="342" spans="1:17" x14ac:dyDescent="0.25">
      <c r="A342" s="188" t="s">
        <v>250</v>
      </c>
      <c r="B342" s="195" t="s">
        <v>2007</v>
      </c>
      <c r="C342" s="235">
        <v>93.068190919846799</v>
      </c>
      <c r="D342" s="235">
        <v>28.02325438168382</v>
      </c>
      <c r="E342" s="190">
        <f t="shared" si="12"/>
        <v>3.3211057378359583</v>
      </c>
      <c r="F342" s="198">
        <v>63.992575415857871</v>
      </c>
      <c r="G342" s="198">
        <v>24.047092763280844</v>
      </c>
      <c r="H342" s="190">
        <f>F342/G342</f>
        <v>2.6611356327269848</v>
      </c>
      <c r="I342" s="191">
        <v>104.715356995489</v>
      </c>
      <c r="J342" s="191">
        <v>73.974838844753293</v>
      </c>
      <c r="K342" s="191">
        <f>I342/J342</f>
        <v>1.4155537021885112</v>
      </c>
      <c r="L342" s="191">
        <v>67.263979127476105</v>
      </c>
      <c r="M342" s="191">
        <v>38.170250682816203</v>
      </c>
      <c r="N342" s="191">
        <f>L342/M342</f>
        <v>1.7622095198278998</v>
      </c>
      <c r="O342" s="191">
        <v>165.75156172507101</v>
      </c>
      <c r="P342" s="191">
        <v>15.959130197481199</v>
      </c>
      <c r="Q342" s="191">
        <f>O342/P342</f>
        <v>10.386002224058005</v>
      </c>
    </row>
    <row r="343" spans="1:17" x14ac:dyDescent="0.25">
      <c r="A343" s="188" t="s">
        <v>114</v>
      </c>
      <c r="B343" s="195" t="s">
        <v>113</v>
      </c>
      <c r="C343" s="235"/>
      <c r="D343" s="235">
        <v>27.787757441479926</v>
      </c>
      <c r="E343" s="190"/>
      <c r="F343" s="198"/>
      <c r="G343" s="198">
        <v>23.458019247768924</v>
      </c>
      <c r="H343" s="190"/>
      <c r="I343" s="191" t="s">
        <v>87</v>
      </c>
      <c r="J343" s="191">
        <v>67.968198348790494</v>
      </c>
      <c r="K343" s="191"/>
      <c r="L343" s="191" t="s">
        <v>87</v>
      </c>
      <c r="M343" s="191">
        <v>35.807601810160399</v>
      </c>
      <c r="N343" s="191"/>
      <c r="O343" s="191" t="s">
        <v>87</v>
      </c>
      <c r="P343" s="191">
        <v>12.9283099837149</v>
      </c>
      <c r="Q343" s="191"/>
    </row>
    <row r="344" spans="1:17" x14ac:dyDescent="0.25">
      <c r="A344" s="188" t="s">
        <v>112</v>
      </c>
      <c r="B344" s="195" t="s">
        <v>111</v>
      </c>
      <c r="C344" s="235"/>
      <c r="D344" s="235">
        <v>0.23549694020389503</v>
      </c>
      <c r="E344" s="190"/>
      <c r="F344" s="198"/>
      <c r="G344" s="198">
        <v>0.58907351551191922</v>
      </c>
      <c r="H344" s="190"/>
      <c r="I344" s="191" t="s">
        <v>87</v>
      </c>
      <c r="J344" s="191">
        <v>6.00664049596271</v>
      </c>
      <c r="K344" s="191"/>
      <c r="L344" s="191" t="s">
        <v>87</v>
      </c>
      <c r="M344" s="191">
        <v>2.36264887265573</v>
      </c>
      <c r="N344" s="191"/>
      <c r="O344" s="191" t="s">
        <v>87</v>
      </c>
      <c r="P344" s="191">
        <v>3.0308202137663498</v>
      </c>
      <c r="Q344" s="191"/>
    </row>
    <row r="345" spans="1:17" x14ac:dyDescent="0.25">
      <c r="A345" s="188" t="s">
        <v>112</v>
      </c>
      <c r="B345" s="195" t="s">
        <v>1849</v>
      </c>
      <c r="C345" s="235">
        <v>93.068190919846799</v>
      </c>
      <c r="D345" s="235"/>
      <c r="E345" s="190"/>
      <c r="F345" s="198">
        <v>63.992575415857871</v>
      </c>
      <c r="G345" s="198"/>
      <c r="H345" s="190"/>
      <c r="I345" s="191">
        <v>104.715356995489</v>
      </c>
      <c r="J345" s="191" t="s">
        <v>87</v>
      </c>
      <c r="K345" s="191"/>
      <c r="L345" s="191">
        <v>67.263979127476105</v>
      </c>
      <c r="M345" s="191" t="s">
        <v>87</v>
      </c>
      <c r="N345" s="191"/>
      <c r="O345" s="191">
        <v>165.75156172507101</v>
      </c>
      <c r="P345" s="191" t="s">
        <v>87</v>
      </c>
      <c r="Q345" s="191"/>
    </row>
    <row r="346" spans="1:17" x14ac:dyDescent="0.25">
      <c r="A346" s="188" t="s">
        <v>249</v>
      </c>
      <c r="B346" s="195" t="s">
        <v>2008</v>
      </c>
      <c r="C346" s="235">
        <v>122.59825183317091</v>
      </c>
      <c r="D346" s="235">
        <v>1.4784852831571245</v>
      </c>
      <c r="E346" s="190">
        <f t="shared" si="12"/>
        <v>82.921523284545202</v>
      </c>
      <c r="F346" s="198">
        <v>119.65986968537661</v>
      </c>
      <c r="G346" s="198">
        <v>8.4672666522000473</v>
      </c>
      <c r="H346" s="190">
        <f>F346/G346</f>
        <v>14.132054014654827</v>
      </c>
      <c r="I346" s="191">
        <v>136.412303906159</v>
      </c>
      <c r="J346" s="191">
        <v>4.9277858793665796</v>
      </c>
      <c r="K346" s="191">
        <f>I346/J346</f>
        <v>27.682270952019024</v>
      </c>
      <c r="L346" s="191">
        <v>76.632245465913897</v>
      </c>
      <c r="M346" s="191">
        <v>2.7012877588725899</v>
      </c>
      <c r="N346" s="191">
        <f>L346/M346</f>
        <v>28.368782708991045</v>
      </c>
      <c r="O346" s="191">
        <v>77.883330383653202</v>
      </c>
      <c r="P346" s="191">
        <v>1.54722016131313</v>
      </c>
      <c r="Q346" s="191">
        <f>O346/P346</f>
        <v>50.337587585178184</v>
      </c>
    </row>
    <row r="347" spans="1:17" x14ac:dyDescent="0.25">
      <c r="A347" s="188" t="s">
        <v>110</v>
      </c>
      <c r="B347" s="195" t="s">
        <v>109</v>
      </c>
      <c r="C347" s="235"/>
      <c r="D347" s="235">
        <v>0.54075042881426694</v>
      </c>
      <c r="E347" s="190"/>
      <c r="F347" s="198"/>
      <c r="G347" s="198">
        <v>0.18943249076982552</v>
      </c>
      <c r="H347" s="190"/>
      <c r="I347" s="191" t="s">
        <v>87</v>
      </c>
      <c r="J347" s="191">
        <v>0.171191489253775</v>
      </c>
      <c r="K347" s="191"/>
      <c r="L347" s="191" t="s">
        <v>87</v>
      </c>
      <c r="M347" s="191">
        <v>0.33122062493829602</v>
      </c>
      <c r="N347" s="191"/>
      <c r="O347" s="191" t="s">
        <v>87</v>
      </c>
      <c r="P347" s="191">
        <v>0.79954040995091502</v>
      </c>
      <c r="Q347" s="191"/>
    </row>
    <row r="348" spans="1:17" x14ac:dyDescent="0.25">
      <c r="A348" s="188" t="s">
        <v>108</v>
      </c>
      <c r="B348" s="195" t="s">
        <v>107</v>
      </c>
      <c r="C348" s="235"/>
      <c r="D348" s="235">
        <v>5.8087231588904671E-2</v>
      </c>
      <c r="E348" s="190"/>
      <c r="F348" s="198"/>
      <c r="G348" s="198">
        <v>2.0348783615363315E-2</v>
      </c>
      <c r="H348" s="190"/>
      <c r="I348" s="191" t="s">
        <v>87</v>
      </c>
      <c r="J348" s="191">
        <v>1.8389340484624799E-2</v>
      </c>
      <c r="K348" s="191"/>
      <c r="L348" s="191" t="s">
        <v>87</v>
      </c>
      <c r="M348" s="191">
        <v>3.55796184348105E-2</v>
      </c>
      <c r="N348" s="191"/>
      <c r="O348" s="191" t="s">
        <v>87</v>
      </c>
      <c r="P348" s="191">
        <v>8.5886422216034403E-2</v>
      </c>
      <c r="Q348" s="191"/>
    </row>
    <row r="349" spans="1:17" x14ac:dyDescent="0.25">
      <c r="A349" s="188" t="s">
        <v>106</v>
      </c>
      <c r="B349" s="195" t="s">
        <v>105</v>
      </c>
      <c r="C349" s="235"/>
      <c r="D349" s="235">
        <v>0.13414957563935093</v>
      </c>
      <c r="E349" s="190"/>
      <c r="F349" s="198"/>
      <c r="G349" s="198">
        <v>6.2271753962082519</v>
      </c>
      <c r="H349" s="190"/>
      <c r="I349" s="191" t="s">
        <v>87</v>
      </c>
      <c r="J349" s="191">
        <v>0.26458603428582</v>
      </c>
      <c r="K349" s="191"/>
      <c r="L349" s="191" t="s">
        <v>87</v>
      </c>
      <c r="M349" s="191">
        <v>1.87644102332278</v>
      </c>
      <c r="N349" s="191"/>
      <c r="O349" s="191" t="s">
        <v>87</v>
      </c>
      <c r="P349" s="191">
        <v>0.248810631991119</v>
      </c>
      <c r="Q349" s="191"/>
    </row>
    <row r="350" spans="1:17" x14ac:dyDescent="0.25">
      <c r="A350" s="188" t="s">
        <v>104</v>
      </c>
      <c r="B350" s="195" t="s">
        <v>103</v>
      </c>
      <c r="C350" s="235"/>
      <c r="D350" s="235">
        <v>7.2416602409220475E-3</v>
      </c>
      <c r="E350" s="190"/>
      <c r="F350" s="198"/>
      <c r="G350" s="198">
        <v>5.7614541031726793E-2</v>
      </c>
      <c r="H350" s="190"/>
      <c r="I350" s="191" t="s">
        <v>87</v>
      </c>
      <c r="J350" s="191">
        <v>4.3430303648778402E-2</v>
      </c>
      <c r="K350" s="191"/>
      <c r="L350" s="191" t="s">
        <v>87</v>
      </c>
      <c r="M350" s="191">
        <v>0.18470690994758701</v>
      </c>
      <c r="N350" s="191"/>
      <c r="O350" s="191" t="s">
        <v>87</v>
      </c>
      <c r="P350" s="191">
        <v>4.0840862614607898E-2</v>
      </c>
      <c r="Q350" s="191"/>
    </row>
    <row r="351" spans="1:17" x14ac:dyDescent="0.25">
      <c r="A351" s="188" t="s">
        <v>102</v>
      </c>
      <c r="B351" s="195" t="s">
        <v>101</v>
      </c>
      <c r="C351" s="235"/>
      <c r="D351" s="235">
        <v>0.24725463830916691</v>
      </c>
      <c r="E351" s="190"/>
      <c r="F351" s="198"/>
      <c r="G351" s="198">
        <v>0.61796532111103519</v>
      </c>
      <c r="H351" s="190"/>
      <c r="I351" s="191" t="s">
        <v>87</v>
      </c>
      <c r="J351" s="191">
        <v>0.47690749081495198</v>
      </c>
      <c r="K351" s="191"/>
      <c r="L351" s="191" t="s">
        <v>87</v>
      </c>
      <c r="M351" s="191">
        <v>0.13330981772002101</v>
      </c>
      <c r="N351" s="191"/>
      <c r="O351" s="191" t="s">
        <v>87</v>
      </c>
      <c r="P351" s="191" t="s">
        <v>87</v>
      </c>
      <c r="Q351" s="191"/>
    </row>
    <row r="352" spans="1:17" x14ac:dyDescent="0.25">
      <c r="A352" s="188" t="s">
        <v>100</v>
      </c>
      <c r="B352" s="195" t="s">
        <v>99</v>
      </c>
      <c r="C352" s="235"/>
      <c r="D352" s="235"/>
      <c r="E352" s="190"/>
      <c r="F352" s="198"/>
      <c r="G352" s="198">
        <v>0.31609535874488787</v>
      </c>
      <c r="H352" s="190"/>
      <c r="I352" s="191" t="s">
        <v>87</v>
      </c>
      <c r="J352" s="191">
        <v>1.9666909949965199</v>
      </c>
      <c r="K352" s="191"/>
      <c r="L352" s="191" t="s">
        <v>87</v>
      </c>
      <c r="M352" s="191">
        <v>6.9158172938568296E-2</v>
      </c>
      <c r="N352" s="191"/>
      <c r="O352" s="191" t="s">
        <v>87</v>
      </c>
      <c r="P352" s="191" t="s">
        <v>87</v>
      </c>
      <c r="Q352" s="191"/>
    </row>
    <row r="353" spans="1:17" x14ac:dyDescent="0.25">
      <c r="A353" s="188" t="s">
        <v>98</v>
      </c>
      <c r="B353" s="195" t="s">
        <v>2009</v>
      </c>
      <c r="C353" s="235"/>
      <c r="D353" s="235">
        <v>0.49100174856451284</v>
      </c>
      <c r="E353" s="190"/>
      <c r="F353" s="198"/>
      <c r="G353" s="198">
        <v>1.0386347607189557</v>
      </c>
      <c r="H353" s="190"/>
      <c r="I353" s="191" t="s">
        <v>87</v>
      </c>
      <c r="J353" s="191">
        <v>1.98659022588211</v>
      </c>
      <c r="K353" s="191"/>
      <c r="L353" s="191" t="s">
        <v>87</v>
      </c>
      <c r="M353" s="191">
        <v>7.0871591570533299E-2</v>
      </c>
      <c r="N353" s="191"/>
      <c r="O353" s="191" t="s">
        <v>87</v>
      </c>
      <c r="P353" s="191">
        <v>0.37214183454045402</v>
      </c>
      <c r="Q353" s="191"/>
    </row>
    <row r="354" spans="1:17" x14ac:dyDescent="0.25">
      <c r="A354" s="188" t="s">
        <v>91</v>
      </c>
      <c r="B354" s="195" t="s">
        <v>90</v>
      </c>
      <c r="C354" s="235"/>
      <c r="D354" s="235">
        <v>0.49100174856451284</v>
      </c>
      <c r="E354" s="190"/>
      <c r="F354" s="198"/>
      <c r="G354" s="198">
        <v>1.0386347607189557</v>
      </c>
      <c r="H354" s="190"/>
      <c r="I354" s="191" t="s">
        <v>87</v>
      </c>
      <c r="J354" s="191">
        <v>1.98659022588211</v>
      </c>
      <c r="K354" s="191"/>
      <c r="L354" s="191" t="s">
        <v>87</v>
      </c>
      <c r="M354" s="191">
        <v>7.0871591570533299E-2</v>
      </c>
      <c r="N354" s="191"/>
      <c r="O354" s="191" t="s">
        <v>87</v>
      </c>
      <c r="P354" s="191">
        <v>0.37214183454045402</v>
      </c>
      <c r="Q354" s="191"/>
    </row>
    <row r="355" spans="1:17" x14ac:dyDescent="0.25">
      <c r="A355" s="188" t="s">
        <v>89</v>
      </c>
      <c r="B355" s="195" t="s">
        <v>88</v>
      </c>
      <c r="C355" s="235"/>
      <c r="D355" s="235"/>
      <c r="E355" s="190"/>
      <c r="F355" s="198"/>
      <c r="G355" s="198"/>
      <c r="H355" s="190"/>
      <c r="I355" s="191" t="s">
        <v>87</v>
      </c>
      <c r="J355" s="191" t="s">
        <v>87</v>
      </c>
      <c r="K355" s="191"/>
      <c r="L355" s="191" t="s">
        <v>87</v>
      </c>
      <c r="M355" s="191" t="s">
        <v>87</v>
      </c>
      <c r="N355" s="191"/>
      <c r="O355" s="191" t="s">
        <v>87</v>
      </c>
      <c r="P355" s="191" t="s">
        <v>87</v>
      </c>
      <c r="Q355" s="191"/>
    </row>
    <row r="356" spans="1:17" x14ac:dyDescent="0.25">
      <c r="A356" s="188" t="s">
        <v>97</v>
      </c>
      <c r="B356" s="195" t="s">
        <v>96</v>
      </c>
      <c r="C356" s="235"/>
      <c r="D356" s="235"/>
      <c r="E356" s="190"/>
      <c r="F356" s="198"/>
      <c r="G356" s="198"/>
      <c r="H356" s="190"/>
      <c r="I356" s="191" t="s">
        <v>87</v>
      </c>
      <c r="J356" s="191" t="s">
        <v>87</v>
      </c>
      <c r="K356" s="191"/>
      <c r="L356" s="191" t="s">
        <v>87</v>
      </c>
      <c r="M356" s="191" t="s">
        <v>87</v>
      </c>
      <c r="N356" s="191"/>
      <c r="O356" s="191" t="s">
        <v>87</v>
      </c>
      <c r="P356" s="191" t="s">
        <v>87</v>
      </c>
      <c r="Q356" s="191"/>
    </row>
    <row r="357" spans="1:17" x14ac:dyDescent="0.25">
      <c r="A357" s="188" t="s">
        <v>98</v>
      </c>
      <c r="B357" s="195" t="s">
        <v>1848</v>
      </c>
      <c r="C357" s="235">
        <v>122.59825183317091</v>
      </c>
      <c r="D357" s="235"/>
      <c r="E357" s="190"/>
      <c r="F357" s="198">
        <v>119.65986968537661</v>
      </c>
      <c r="G357" s="198"/>
      <c r="H357" s="190"/>
      <c r="I357" s="191">
        <v>136.412303906159</v>
      </c>
      <c r="J357" s="191" t="s">
        <v>87</v>
      </c>
      <c r="K357" s="191"/>
      <c r="L357" s="191">
        <v>76.632245465913897</v>
      </c>
      <c r="M357" s="191" t="s">
        <v>87</v>
      </c>
      <c r="N357" s="191"/>
      <c r="O357" s="191">
        <v>77.883330383653202</v>
      </c>
      <c r="P357" s="191" t="s">
        <v>87</v>
      </c>
      <c r="Q357" s="191"/>
    </row>
    <row r="358" spans="1:17" x14ac:dyDescent="0.25">
      <c r="A358" s="188" t="s">
        <v>248</v>
      </c>
      <c r="B358" s="195" t="s">
        <v>2010</v>
      </c>
      <c r="C358" s="235"/>
      <c r="D358" s="235">
        <v>17.795134438440989</v>
      </c>
      <c r="E358" s="190"/>
      <c r="F358" s="198"/>
      <c r="G358" s="198">
        <v>14.333019587057803</v>
      </c>
      <c r="H358" s="190"/>
      <c r="I358" s="191" t="s">
        <v>87</v>
      </c>
      <c r="J358" s="191">
        <v>18.711614631602298</v>
      </c>
      <c r="K358" s="191"/>
      <c r="L358" s="191" t="s">
        <v>87</v>
      </c>
      <c r="M358" s="191">
        <v>18.736294888285698</v>
      </c>
      <c r="N358" s="191"/>
      <c r="O358" s="191" t="s">
        <v>87</v>
      </c>
      <c r="P358" s="191">
        <v>9.5347534715430005</v>
      </c>
      <c r="Q358" s="191"/>
    </row>
    <row r="359" spans="1:17" x14ac:dyDescent="0.25">
      <c r="A359" s="188" t="s">
        <v>95</v>
      </c>
      <c r="B359" s="195" t="s">
        <v>94</v>
      </c>
      <c r="C359" s="235"/>
      <c r="D359" s="235">
        <v>15.613371261012544</v>
      </c>
      <c r="E359" s="190"/>
      <c r="F359" s="198"/>
      <c r="G359" s="198">
        <v>12.33879645240185</v>
      </c>
      <c r="H359" s="190"/>
      <c r="I359" s="191" t="s">
        <v>87</v>
      </c>
      <c r="J359" s="191">
        <v>17.3219267936724</v>
      </c>
      <c r="K359" s="191"/>
      <c r="L359" s="191" t="s">
        <v>87</v>
      </c>
      <c r="M359" s="191">
        <v>15.179623674054699</v>
      </c>
      <c r="N359" s="191"/>
      <c r="O359" s="191" t="s">
        <v>87</v>
      </c>
      <c r="P359" s="191">
        <v>8.1911133152628999</v>
      </c>
      <c r="Q359" s="191"/>
    </row>
    <row r="360" spans="1:17" x14ac:dyDescent="0.25">
      <c r="A360" s="188" t="s">
        <v>93</v>
      </c>
      <c r="B360" s="195" t="s">
        <v>92</v>
      </c>
      <c r="C360" s="235"/>
      <c r="D360" s="235">
        <v>2.1817631774284472</v>
      </c>
      <c r="E360" s="190"/>
      <c r="F360" s="198"/>
      <c r="G360" s="198">
        <v>1.9942231346559536</v>
      </c>
      <c r="H360" s="190"/>
      <c r="I360" s="191" t="s">
        <v>87</v>
      </c>
      <c r="J360" s="191">
        <v>1.38968783792988</v>
      </c>
      <c r="K360" s="191"/>
      <c r="L360" s="191" t="s">
        <v>87</v>
      </c>
      <c r="M360" s="191">
        <v>3.55667121423101</v>
      </c>
      <c r="N360" s="191"/>
      <c r="O360" s="191" t="s">
        <v>87</v>
      </c>
      <c r="P360" s="191">
        <v>1.3436401562800999</v>
      </c>
      <c r="Q360" s="191"/>
    </row>
    <row r="361" spans="1:17" x14ac:dyDescent="0.25">
      <c r="A361" s="188" t="s">
        <v>247</v>
      </c>
      <c r="B361" s="195" t="s">
        <v>246</v>
      </c>
      <c r="C361" s="235"/>
      <c r="D361" s="235">
        <v>1.1887891084185984</v>
      </c>
      <c r="E361" s="190"/>
      <c r="F361" s="198"/>
      <c r="G361" s="198">
        <v>2.2418524498055312</v>
      </c>
      <c r="H361" s="190"/>
      <c r="I361" s="191" t="s">
        <v>87</v>
      </c>
      <c r="J361" s="191">
        <v>3.4139932079750701</v>
      </c>
      <c r="K361" s="191"/>
      <c r="L361" s="191" t="s">
        <v>87</v>
      </c>
      <c r="M361" s="191">
        <v>1.22394417917812</v>
      </c>
      <c r="N361" s="191"/>
      <c r="O361" s="191" t="s">
        <v>87</v>
      </c>
      <c r="P361" s="191">
        <v>2.3866743381457698</v>
      </c>
      <c r="Q361" s="191"/>
    </row>
    <row r="362" spans="1:17" x14ac:dyDescent="0.25">
      <c r="A362" s="188" t="s">
        <v>1114</v>
      </c>
      <c r="B362" s="195" t="s">
        <v>1113</v>
      </c>
      <c r="C362" s="235">
        <v>5.3697891674194249</v>
      </c>
      <c r="D362" s="235">
        <v>159.50238504208389</v>
      </c>
      <c r="E362" s="190">
        <f t="shared" si="12"/>
        <v>3.3665886350242556E-2</v>
      </c>
      <c r="F362" s="198"/>
      <c r="G362" s="198">
        <v>109.68057698299936</v>
      </c>
      <c r="H362" s="190"/>
      <c r="I362" s="191">
        <v>0.46714524842259803</v>
      </c>
      <c r="J362" s="191">
        <v>68.102171904907394</v>
      </c>
      <c r="K362" s="191">
        <f>I362/J362</f>
        <v>6.8594765094259188E-3</v>
      </c>
      <c r="L362" s="191">
        <v>3.4061941231147701</v>
      </c>
      <c r="M362" s="191">
        <v>82.240805266995906</v>
      </c>
      <c r="N362" s="191">
        <f>L362/M362</f>
        <v>4.1417324551437866E-2</v>
      </c>
      <c r="O362" s="191">
        <v>3.25333785382138</v>
      </c>
      <c r="P362" s="191">
        <v>69.391016842666403</v>
      </c>
      <c r="Q362" s="191">
        <f>O362/P362</f>
        <v>4.6884135754889276E-2</v>
      </c>
    </row>
    <row r="363" spans="1:17" x14ac:dyDescent="0.25">
      <c r="A363" s="188" t="s">
        <v>1112</v>
      </c>
      <c r="B363" s="195" t="s">
        <v>1111</v>
      </c>
      <c r="C363" s="235">
        <v>213.85932216619301</v>
      </c>
      <c r="D363" s="235">
        <v>836.67621150529737</v>
      </c>
      <c r="E363" s="190">
        <f t="shared" si="12"/>
        <v>0.25560583559729783</v>
      </c>
      <c r="F363" s="198">
        <v>165.44794512759029</v>
      </c>
      <c r="G363" s="198">
        <v>603.61329337062841</v>
      </c>
      <c r="H363" s="190">
        <f>F363/G363</f>
        <v>0.27409592688675688</v>
      </c>
      <c r="I363" s="191">
        <v>66.784001387864393</v>
      </c>
      <c r="J363" s="191">
        <v>318.29783937327801</v>
      </c>
      <c r="K363" s="191">
        <f>I363/J363</f>
        <v>0.20981606887235155</v>
      </c>
      <c r="L363" s="191">
        <v>121.521791956211</v>
      </c>
      <c r="M363" s="191">
        <v>618.57543706913896</v>
      </c>
      <c r="N363" s="191">
        <f>L363/M363</f>
        <v>0.19645427974313237</v>
      </c>
      <c r="O363" s="191">
        <v>149.94591001556699</v>
      </c>
      <c r="P363" s="191">
        <v>531.50105608900401</v>
      </c>
      <c r="Q363" s="191">
        <f>O363/P363</f>
        <v>0.28211780258524527</v>
      </c>
    </row>
    <row r="364" spans="1:17" x14ac:dyDescent="0.25">
      <c r="A364" s="188" t="s">
        <v>1638</v>
      </c>
      <c r="B364" s="195" t="s">
        <v>1637</v>
      </c>
      <c r="C364" s="235">
        <v>2780.3478683795111</v>
      </c>
      <c r="D364" s="235">
        <v>4549.1711848405921</v>
      </c>
      <c r="E364" s="190">
        <f t="shared" si="12"/>
        <v>0.6111767958182337</v>
      </c>
      <c r="F364" s="198">
        <v>2675.4185517180522</v>
      </c>
      <c r="G364" s="198">
        <v>4223.4882613774917</v>
      </c>
      <c r="H364" s="190">
        <f>F364/G364</f>
        <v>0.63346181784946265</v>
      </c>
      <c r="I364" s="191">
        <v>3000.7753830749102</v>
      </c>
      <c r="J364" s="191">
        <v>4157.9481334425</v>
      </c>
      <c r="K364" s="191">
        <f>I364/J364</f>
        <v>0.72169620369710363</v>
      </c>
      <c r="L364" s="191">
        <v>2968.81685208209</v>
      </c>
      <c r="M364" s="191">
        <v>4055.0800548694201</v>
      </c>
      <c r="N364" s="191">
        <f>L364/M364</f>
        <v>0.73212287104346463</v>
      </c>
      <c r="O364" s="191">
        <v>3238.4062983613098</v>
      </c>
      <c r="P364" s="191">
        <v>4048.6622645585999</v>
      </c>
      <c r="Q364" s="191">
        <f>O364/P364</f>
        <v>0.79987069475017647</v>
      </c>
    </row>
    <row r="365" spans="1:17" x14ac:dyDescent="0.25">
      <c r="A365" s="188" t="s">
        <v>1452</v>
      </c>
      <c r="B365" s="195" t="s">
        <v>2011</v>
      </c>
      <c r="C365" s="235">
        <v>1341.8216985859947</v>
      </c>
      <c r="D365" s="235"/>
      <c r="E365" s="190"/>
      <c r="F365" s="198">
        <v>1258.577978847065</v>
      </c>
      <c r="G365" s="198"/>
      <c r="H365" s="190"/>
      <c r="I365" s="191">
        <v>1397.2869188293801</v>
      </c>
      <c r="J365" s="191" t="s">
        <v>87</v>
      </c>
      <c r="K365" s="191"/>
      <c r="L365" s="191">
        <v>1351.44926732217</v>
      </c>
      <c r="M365" s="191" t="s">
        <v>87</v>
      </c>
      <c r="N365" s="191"/>
      <c r="O365" s="191">
        <v>1456.56756341098</v>
      </c>
      <c r="P365" s="191" t="s">
        <v>87</v>
      </c>
      <c r="Q365" s="191"/>
    </row>
    <row r="366" spans="1:17" x14ac:dyDescent="0.25">
      <c r="A366" s="188" t="s">
        <v>977</v>
      </c>
      <c r="B366" s="195" t="s">
        <v>976</v>
      </c>
      <c r="C366" s="235">
        <v>1059.2694657683442</v>
      </c>
      <c r="D366" s="235"/>
      <c r="E366" s="190"/>
      <c r="F366" s="198">
        <v>995.96700221896549</v>
      </c>
      <c r="G366" s="198"/>
      <c r="H366" s="190"/>
      <c r="I366" s="191">
        <v>1121.2748275571601</v>
      </c>
      <c r="J366" s="191" t="s">
        <v>87</v>
      </c>
      <c r="K366" s="191"/>
      <c r="L366" s="191">
        <v>1055.0805786702099</v>
      </c>
      <c r="M366" s="191" t="s">
        <v>87</v>
      </c>
      <c r="N366" s="191"/>
      <c r="O366" s="191">
        <v>1156.1556816019399</v>
      </c>
      <c r="P366" s="191" t="s">
        <v>87</v>
      </c>
      <c r="Q366" s="191"/>
    </row>
    <row r="367" spans="1:17" x14ac:dyDescent="0.25">
      <c r="A367" s="188" t="s">
        <v>973</v>
      </c>
      <c r="B367" s="195" t="s">
        <v>972</v>
      </c>
      <c r="C367" s="235">
        <v>282.55223281765052</v>
      </c>
      <c r="D367" s="235"/>
      <c r="E367" s="190"/>
      <c r="F367" s="198">
        <v>262.61097662809959</v>
      </c>
      <c r="G367" s="198"/>
      <c r="H367" s="190"/>
      <c r="I367" s="191">
        <v>276.01209127222103</v>
      </c>
      <c r="J367" s="191" t="s">
        <v>87</v>
      </c>
      <c r="K367" s="191"/>
      <c r="L367" s="191">
        <v>296.36868865195902</v>
      </c>
      <c r="M367" s="191" t="s">
        <v>87</v>
      </c>
      <c r="N367" s="191"/>
      <c r="O367" s="191">
        <v>300.41188180903998</v>
      </c>
      <c r="P367" s="191" t="s">
        <v>87</v>
      </c>
      <c r="Q367" s="191"/>
    </row>
    <row r="368" spans="1:17" x14ac:dyDescent="0.25">
      <c r="A368" s="188" t="s">
        <v>1471</v>
      </c>
      <c r="B368" s="195" t="s">
        <v>2012</v>
      </c>
      <c r="C368" s="235"/>
      <c r="D368" s="235">
        <v>535.00202400595902</v>
      </c>
      <c r="E368" s="190"/>
      <c r="F368" s="198"/>
      <c r="G368" s="198">
        <v>447.35482397533411</v>
      </c>
      <c r="H368" s="190"/>
      <c r="I368" s="191" t="s">
        <v>87</v>
      </c>
      <c r="J368" s="191">
        <v>414.42934127017401</v>
      </c>
      <c r="K368" s="191"/>
      <c r="L368" s="191" t="s">
        <v>87</v>
      </c>
      <c r="M368" s="191">
        <v>416.05561405774199</v>
      </c>
      <c r="N368" s="191"/>
      <c r="O368" s="191" t="s">
        <v>87</v>
      </c>
      <c r="P368" s="191">
        <v>409.98386054207498</v>
      </c>
      <c r="Q368" s="191"/>
    </row>
    <row r="369" spans="1:17" x14ac:dyDescent="0.25">
      <c r="A369" s="188" t="s">
        <v>1110</v>
      </c>
      <c r="B369" s="195" t="s">
        <v>1109</v>
      </c>
      <c r="C369" s="235"/>
      <c r="D369" s="235">
        <v>93.434948754974741</v>
      </c>
      <c r="E369" s="190"/>
      <c r="F369" s="198"/>
      <c r="G369" s="198">
        <v>84.597722533065735</v>
      </c>
      <c r="H369" s="190"/>
      <c r="I369" s="191" t="s">
        <v>87</v>
      </c>
      <c r="J369" s="191">
        <v>75.658663717607396</v>
      </c>
      <c r="K369" s="191"/>
      <c r="L369" s="191" t="s">
        <v>87</v>
      </c>
      <c r="M369" s="191">
        <v>79.708320214024894</v>
      </c>
      <c r="N369" s="191"/>
      <c r="O369" s="191" t="s">
        <v>87</v>
      </c>
      <c r="P369" s="191">
        <v>78.774405289648499</v>
      </c>
      <c r="Q369" s="191"/>
    </row>
    <row r="370" spans="1:17" x14ac:dyDescent="0.25">
      <c r="A370" s="188" t="s">
        <v>1108</v>
      </c>
      <c r="B370" s="195" t="s">
        <v>1107</v>
      </c>
      <c r="C370" s="235"/>
      <c r="D370" s="235">
        <v>432.2814171076447</v>
      </c>
      <c r="E370" s="190"/>
      <c r="F370" s="198"/>
      <c r="G370" s="198">
        <v>356.12109140504344</v>
      </c>
      <c r="H370" s="190"/>
      <c r="I370" s="191" t="s">
        <v>87</v>
      </c>
      <c r="J370" s="191">
        <v>334.55165948368602</v>
      </c>
      <c r="K370" s="191"/>
      <c r="L370" s="191" t="s">
        <v>87</v>
      </c>
      <c r="M370" s="191">
        <v>330.27309307458597</v>
      </c>
      <c r="N370" s="191"/>
      <c r="O370" s="191" t="s">
        <v>87</v>
      </c>
      <c r="P370" s="191">
        <v>325.70295668746201</v>
      </c>
      <c r="Q370" s="191"/>
    </row>
    <row r="371" spans="1:17" x14ac:dyDescent="0.25">
      <c r="A371" s="188" t="s">
        <v>1106</v>
      </c>
      <c r="B371" s="195" t="s">
        <v>1105</v>
      </c>
      <c r="C371" s="235"/>
      <c r="D371" s="235">
        <v>5.2052295128724744</v>
      </c>
      <c r="E371" s="190"/>
      <c r="F371" s="198"/>
      <c r="G371" s="198">
        <v>4.1245658897769051</v>
      </c>
      <c r="H371" s="190"/>
      <c r="I371" s="191" t="s">
        <v>87</v>
      </c>
      <c r="J371" s="191">
        <v>2.43232574710746</v>
      </c>
      <c r="K371" s="191"/>
      <c r="L371" s="191" t="s">
        <v>87</v>
      </c>
      <c r="M371" s="191">
        <v>3.8269880589315299</v>
      </c>
      <c r="N371" s="191"/>
      <c r="O371" s="191" t="s">
        <v>87</v>
      </c>
      <c r="P371" s="191">
        <v>3.3898676900448499</v>
      </c>
      <c r="Q371" s="191"/>
    </row>
    <row r="372" spans="1:17" x14ac:dyDescent="0.25">
      <c r="A372" s="188" t="s">
        <v>1104</v>
      </c>
      <c r="B372" s="195" t="s">
        <v>1103</v>
      </c>
      <c r="C372" s="235"/>
      <c r="D372" s="235">
        <v>4.0804286304670834</v>
      </c>
      <c r="E372" s="190"/>
      <c r="F372" s="198"/>
      <c r="G372" s="198">
        <v>2.5114441474479814</v>
      </c>
      <c r="H372" s="190"/>
      <c r="I372" s="191" t="s">
        <v>87</v>
      </c>
      <c r="J372" s="191">
        <v>1.7866923217737201</v>
      </c>
      <c r="K372" s="191"/>
      <c r="L372" s="191" t="s">
        <v>87</v>
      </c>
      <c r="M372" s="191">
        <v>2.2472127101992099</v>
      </c>
      <c r="N372" s="191"/>
      <c r="O372" s="191" t="s">
        <v>87</v>
      </c>
      <c r="P372" s="191">
        <v>2.1166308749196299</v>
      </c>
      <c r="Q372" s="191"/>
    </row>
    <row r="373" spans="1:17" x14ac:dyDescent="0.25">
      <c r="A373" s="188" t="s">
        <v>1470</v>
      </c>
      <c r="B373" s="195" t="s">
        <v>2013</v>
      </c>
      <c r="C373" s="235"/>
      <c r="D373" s="235">
        <v>1683.2690500748881</v>
      </c>
      <c r="E373" s="190"/>
      <c r="F373" s="198"/>
      <c r="G373" s="198">
        <v>1550.8721574304939</v>
      </c>
      <c r="H373" s="190"/>
      <c r="I373" s="191" t="s">
        <v>87</v>
      </c>
      <c r="J373" s="191">
        <v>1515.92793917945</v>
      </c>
      <c r="K373" s="191"/>
      <c r="L373" s="191" t="s">
        <v>87</v>
      </c>
      <c r="M373" s="191">
        <v>1471.7545366218999</v>
      </c>
      <c r="N373" s="191"/>
      <c r="O373" s="191" t="s">
        <v>87</v>
      </c>
      <c r="P373" s="191">
        <v>1496.1401676272701</v>
      </c>
      <c r="Q373" s="191"/>
    </row>
    <row r="374" spans="1:17" x14ac:dyDescent="0.25">
      <c r="A374" s="188" t="s">
        <v>1102</v>
      </c>
      <c r="B374" s="195" t="s">
        <v>1101</v>
      </c>
      <c r="C374" s="235"/>
      <c r="D374" s="235">
        <v>416.24733398629394</v>
      </c>
      <c r="E374" s="190"/>
      <c r="F374" s="198"/>
      <c r="G374" s="198">
        <v>392.09011839349819</v>
      </c>
      <c r="H374" s="190"/>
      <c r="I374" s="191" t="s">
        <v>87</v>
      </c>
      <c r="J374" s="191">
        <v>376.73955447102497</v>
      </c>
      <c r="K374" s="191"/>
      <c r="L374" s="191" t="s">
        <v>87</v>
      </c>
      <c r="M374" s="191">
        <v>377.87914090877098</v>
      </c>
      <c r="N374" s="191"/>
      <c r="O374" s="191" t="s">
        <v>87</v>
      </c>
      <c r="P374" s="191">
        <v>376.89006301281199</v>
      </c>
      <c r="Q374" s="191"/>
    </row>
    <row r="375" spans="1:17" x14ac:dyDescent="0.25">
      <c r="A375" s="188" t="s">
        <v>1100</v>
      </c>
      <c r="B375" s="195" t="s">
        <v>1099</v>
      </c>
      <c r="C375" s="235"/>
      <c r="D375" s="235">
        <v>1246.7909231262361</v>
      </c>
      <c r="E375" s="190"/>
      <c r="F375" s="198"/>
      <c r="G375" s="198">
        <v>1139.4963793386169</v>
      </c>
      <c r="H375" s="190"/>
      <c r="I375" s="191" t="s">
        <v>87</v>
      </c>
      <c r="J375" s="191">
        <v>1118.2917890085801</v>
      </c>
      <c r="K375" s="191"/>
      <c r="L375" s="191" t="s">
        <v>87</v>
      </c>
      <c r="M375" s="191">
        <v>1075.34326573984</v>
      </c>
      <c r="N375" s="191"/>
      <c r="O375" s="191" t="s">
        <v>87</v>
      </c>
      <c r="P375" s="191">
        <v>1100.28618406794</v>
      </c>
      <c r="Q375" s="191"/>
    </row>
    <row r="376" spans="1:17" x14ac:dyDescent="0.25">
      <c r="A376" s="188" t="s">
        <v>1098</v>
      </c>
      <c r="B376" s="195" t="s">
        <v>1097</v>
      </c>
      <c r="C376" s="235"/>
      <c r="D376" s="235">
        <v>12.529354050236874</v>
      </c>
      <c r="E376" s="190"/>
      <c r="F376" s="198"/>
      <c r="G376" s="198">
        <v>13.764688409238058</v>
      </c>
      <c r="H376" s="190"/>
      <c r="I376" s="191" t="s">
        <v>87</v>
      </c>
      <c r="J376" s="191">
        <v>12.1263109861308</v>
      </c>
      <c r="K376" s="191"/>
      <c r="L376" s="191" t="s">
        <v>87</v>
      </c>
      <c r="M376" s="191">
        <v>11.427436605853201</v>
      </c>
      <c r="N376" s="191"/>
      <c r="O376" s="191" t="s">
        <v>87</v>
      </c>
      <c r="P376" s="191">
        <v>10.8959941045501</v>
      </c>
      <c r="Q376" s="191"/>
    </row>
    <row r="377" spans="1:17" x14ac:dyDescent="0.25">
      <c r="A377" s="188" t="s">
        <v>1096</v>
      </c>
      <c r="B377" s="195" t="s">
        <v>1095</v>
      </c>
      <c r="C377" s="235"/>
      <c r="D377" s="235">
        <v>7.7014389121211355</v>
      </c>
      <c r="E377" s="190"/>
      <c r="F377" s="198"/>
      <c r="G377" s="198">
        <v>5.5209712891408671</v>
      </c>
      <c r="H377" s="190"/>
      <c r="I377" s="191" t="s">
        <v>87</v>
      </c>
      <c r="J377" s="191">
        <v>8.7702847137144406</v>
      </c>
      <c r="K377" s="191"/>
      <c r="L377" s="191" t="s">
        <v>87</v>
      </c>
      <c r="M377" s="191">
        <v>7.1046933674388004</v>
      </c>
      <c r="N377" s="191"/>
      <c r="O377" s="191" t="s">
        <v>87</v>
      </c>
      <c r="P377" s="191">
        <v>8.0679264419602994</v>
      </c>
      <c r="Q377" s="191"/>
    </row>
    <row r="378" spans="1:17" x14ac:dyDescent="0.25">
      <c r="A378" s="188" t="s">
        <v>1469</v>
      </c>
      <c r="B378" s="195" t="s">
        <v>2014</v>
      </c>
      <c r="C378" s="235">
        <v>176.34758869469081</v>
      </c>
      <c r="D378" s="235">
        <v>160.38459805080183</v>
      </c>
      <c r="E378" s="190">
        <f t="shared" si="12"/>
        <v>1.0995294488242113</v>
      </c>
      <c r="F378" s="198">
        <v>149.93113397907069</v>
      </c>
      <c r="G378" s="198">
        <v>121.61320061177767</v>
      </c>
      <c r="H378" s="190">
        <f>F378/G378</f>
        <v>1.2328524635881557</v>
      </c>
      <c r="I378" s="191">
        <v>136.413170332178</v>
      </c>
      <c r="J378" s="191">
        <v>105.14766613252399</v>
      </c>
      <c r="K378" s="191">
        <f>I378/J378</f>
        <v>1.2973485323035909</v>
      </c>
      <c r="L378" s="191">
        <v>181.993508423343</v>
      </c>
      <c r="M378" s="191">
        <v>113.08294911228499</v>
      </c>
      <c r="N378" s="191">
        <f>L378/M378</f>
        <v>1.6093806347642534</v>
      </c>
      <c r="O378" s="191">
        <v>226.79097552948801</v>
      </c>
      <c r="P378" s="191">
        <v>121.45206400501699</v>
      </c>
      <c r="Q378" s="191">
        <f>O378/P378</f>
        <v>1.8673291177671516</v>
      </c>
    </row>
    <row r="379" spans="1:17" x14ac:dyDescent="0.25">
      <c r="A379" s="188" t="s">
        <v>969</v>
      </c>
      <c r="B379" s="195" t="s">
        <v>968</v>
      </c>
      <c r="C379" s="235">
        <v>79.480952792222268</v>
      </c>
      <c r="D379" s="235"/>
      <c r="E379" s="190"/>
      <c r="F379" s="198">
        <v>45.836468434529642</v>
      </c>
      <c r="G379" s="198"/>
      <c r="H379" s="190"/>
      <c r="I379" s="191">
        <v>55.962321665334002</v>
      </c>
      <c r="J379" s="191" t="s">
        <v>87</v>
      </c>
      <c r="K379" s="191"/>
      <c r="L379" s="191">
        <v>51.378148770961801</v>
      </c>
      <c r="M379" s="191" t="s">
        <v>87</v>
      </c>
      <c r="N379" s="191"/>
      <c r="O379" s="191">
        <v>65.688754391987203</v>
      </c>
      <c r="P379" s="191" t="s">
        <v>87</v>
      </c>
      <c r="Q379" s="191"/>
    </row>
    <row r="380" spans="1:17" x14ac:dyDescent="0.25">
      <c r="A380" s="188" t="s">
        <v>965</v>
      </c>
      <c r="B380" s="195" t="s">
        <v>964</v>
      </c>
      <c r="C380" s="235">
        <v>65.647120717300268</v>
      </c>
      <c r="D380" s="235"/>
      <c r="E380" s="190"/>
      <c r="F380" s="198">
        <v>77.593185262063145</v>
      </c>
      <c r="G380" s="198"/>
      <c r="H380" s="190"/>
      <c r="I380" s="191">
        <v>55.752485179735103</v>
      </c>
      <c r="J380" s="191" t="s">
        <v>87</v>
      </c>
      <c r="K380" s="191"/>
      <c r="L380" s="191">
        <v>84.856603769430805</v>
      </c>
      <c r="M380" s="191" t="s">
        <v>87</v>
      </c>
      <c r="N380" s="191"/>
      <c r="O380" s="191">
        <v>98.780558449458596</v>
      </c>
      <c r="P380" s="191" t="s">
        <v>87</v>
      </c>
      <c r="Q380" s="191"/>
    </row>
    <row r="381" spans="1:17" x14ac:dyDescent="0.25">
      <c r="A381" s="188" t="s">
        <v>962</v>
      </c>
      <c r="B381" s="195" t="s">
        <v>961</v>
      </c>
      <c r="C381" s="235">
        <v>4.1707601655652216</v>
      </c>
      <c r="D381" s="235"/>
      <c r="E381" s="190"/>
      <c r="F381" s="198">
        <v>6.3303904594885383</v>
      </c>
      <c r="G381" s="198"/>
      <c r="H381" s="190"/>
      <c r="I381" s="191">
        <v>8.1876150479807208</v>
      </c>
      <c r="J381" s="191" t="s">
        <v>87</v>
      </c>
      <c r="K381" s="191"/>
      <c r="L381" s="191">
        <v>2.8508025104520098</v>
      </c>
      <c r="M381" s="191" t="s">
        <v>87</v>
      </c>
      <c r="N381" s="191"/>
      <c r="O381" s="191">
        <v>7.8998264258299002</v>
      </c>
      <c r="P381" s="191" t="s">
        <v>87</v>
      </c>
      <c r="Q381" s="191"/>
    </row>
    <row r="382" spans="1:17" x14ac:dyDescent="0.25">
      <c r="A382" s="188" t="s">
        <v>958</v>
      </c>
      <c r="B382" s="195" t="s">
        <v>957</v>
      </c>
      <c r="C382" s="235">
        <v>27.048755019603043</v>
      </c>
      <c r="D382" s="235"/>
      <c r="E382" s="190"/>
      <c r="F382" s="198">
        <v>20.171089822989362</v>
      </c>
      <c r="G382" s="198"/>
      <c r="H382" s="190"/>
      <c r="I382" s="191">
        <v>16.510748439127902</v>
      </c>
      <c r="J382" s="191" t="s">
        <v>87</v>
      </c>
      <c r="K382" s="191"/>
      <c r="L382" s="191">
        <v>42.907953372498397</v>
      </c>
      <c r="M382" s="191" t="s">
        <v>87</v>
      </c>
      <c r="N382" s="191"/>
      <c r="O382" s="191">
        <v>54.4218362622127</v>
      </c>
      <c r="P382" s="191" t="s">
        <v>87</v>
      </c>
      <c r="Q382" s="191"/>
    </row>
    <row r="383" spans="1:17" x14ac:dyDescent="0.25">
      <c r="A383" s="188" t="s">
        <v>969</v>
      </c>
      <c r="B383" s="195" t="s">
        <v>2015</v>
      </c>
      <c r="C383" s="235"/>
      <c r="D383" s="235">
        <v>75.362209024197369</v>
      </c>
      <c r="E383" s="190"/>
      <c r="F383" s="198"/>
      <c r="G383" s="198">
        <v>63.12676457378997</v>
      </c>
      <c r="H383" s="190"/>
      <c r="I383" s="191" t="s">
        <v>87</v>
      </c>
      <c r="J383" s="191">
        <v>53.3077830801396</v>
      </c>
      <c r="K383" s="191"/>
      <c r="L383" s="191" t="s">
        <v>87</v>
      </c>
      <c r="M383" s="191">
        <v>62.146646411362603</v>
      </c>
      <c r="N383" s="191"/>
      <c r="O383" s="191" t="s">
        <v>87</v>
      </c>
      <c r="P383" s="191">
        <v>67.5077337355483</v>
      </c>
      <c r="Q383" s="191"/>
    </row>
    <row r="384" spans="1:17" x14ac:dyDescent="0.25">
      <c r="A384" s="188" t="s">
        <v>539</v>
      </c>
      <c r="B384" s="195" t="s">
        <v>538</v>
      </c>
      <c r="C384" s="235"/>
      <c r="D384" s="235">
        <v>5.7715452641353462</v>
      </c>
      <c r="E384" s="190"/>
      <c r="F384" s="198"/>
      <c r="G384" s="198">
        <v>2.9122563171560527</v>
      </c>
      <c r="H384" s="190"/>
      <c r="I384" s="191" t="s">
        <v>87</v>
      </c>
      <c r="J384" s="191">
        <v>4.3168630417902198</v>
      </c>
      <c r="K384" s="191"/>
      <c r="L384" s="191" t="s">
        <v>87</v>
      </c>
      <c r="M384" s="191">
        <v>6.1808614181581296</v>
      </c>
      <c r="N384" s="191"/>
      <c r="O384" s="191" t="s">
        <v>87</v>
      </c>
      <c r="P384" s="191">
        <v>5.0931945952301501</v>
      </c>
      <c r="Q384" s="191"/>
    </row>
    <row r="385" spans="1:17" x14ac:dyDescent="0.25">
      <c r="A385" s="188" t="s">
        <v>537</v>
      </c>
      <c r="B385" s="195" t="s">
        <v>536</v>
      </c>
      <c r="C385" s="235"/>
      <c r="D385" s="235">
        <v>68.626587461655561</v>
      </c>
      <c r="E385" s="190"/>
      <c r="F385" s="198"/>
      <c r="G385" s="198">
        <v>58.887503921142063</v>
      </c>
      <c r="H385" s="190"/>
      <c r="I385" s="191" t="s">
        <v>87</v>
      </c>
      <c r="J385" s="191">
        <v>48.0949407083761</v>
      </c>
      <c r="K385" s="191"/>
      <c r="L385" s="191" t="s">
        <v>87</v>
      </c>
      <c r="M385" s="191">
        <v>54.8540884447739</v>
      </c>
      <c r="N385" s="191"/>
      <c r="O385" s="191" t="s">
        <v>87</v>
      </c>
      <c r="P385" s="191">
        <v>61.828753004619799</v>
      </c>
      <c r="Q385" s="191"/>
    </row>
    <row r="386" spans="1:17" x14ac:dyDescent="0.25">
      <c r="A386" s="188" t="s">
        <v>535</v>
      </c>
      <c r="B386" s="195" t="s">
        <v>534</v>
      </c>
      <c r="C386" s="235"/>
      <c r="D386" s="235">
        <v>0.67710819405091105</v>
      </c>
      <c r="E386" s="190"/>
      <c r="F386" s="198"/>
      <c r="G386" s="198">
        <v>1.3270043354918595</v>
      </c>
      <c r="H386" s="190"/>
      <c r="I386" s="191" t="s">
        <v>87</v>
      </c>
      <c r="J386" s="191">
        <v>0.74585071987374196</v>
      </c>
      <c r="K386" s="191"/>
      <c r="L386" s="191" t="s">
        <v>87</v>
      </c>
      <c r="M386" s="191">
        <v>1.11169654843062</v>
      </c>
      <c r="N386" s="191"/>
      <c r="O386" s="191" t="s">
        <v>87</v>
      </c>
      <c r="P386" s="191">
        <v>0.46426164520562402</v>
      </c>
      <c r="Q386" s="191"/>
    </row>
    <row r="387" spans="1:17" x14ac:dyDescent="0.25">
      <c r="A387" s="188" t="s">
        <v>533</v>
      </c>
      <c r="B387" s="195" t="s">
        <v>532</v>
      </c>
      <c r="C387" s="235"/>
      <c r="D387" s="235">
        <v>0.28696810435554909</v>
      </c>
      <c r="E387" s="190"/>
      <c r="F387" s="198"/>
      <c r="G387" s="198"/>
      <c r="H387" s="190"/>
      <c r="I387" s="191" t="s">
        <v>87</v>
      </c>
      <c r="J387" s="191">
        <v>0.15012861009943701</v>
      </c>
      <c r="K387" s="191"/>
      <c r="L387" s="191" t="s">
        <v>87</v>
      </c>
      <c r="M387" s="191" t="s">
        <v>87</v>
      </c>
      <c r="N387" s="191"/>
      <c r="O387" s="191" t="s">
        <v>87</v>
      </c>
      <c r="P387" s="191">
        <v>0.121524490492674</v>
      </c>
      <c r="Q387" s="191"/>
    </row>
    <row r="388" spans="1:17" x14ac:dyDescent="0.25">
      <c r="A388" s="188" t="s">
        <v>1094</v>
      </c>
      <c r="B388" s="195" t="s">
        <v>2016</v>
      </c>
      <c r="C388" s="235"/>
      <c r="D388" s="235">
        <v>8.5807764844839909</v>
      </c>
      <c r="E388" s="190"/>
      <c r="F388" s="198"/>
      <c r="G388" s="198">
        <v>6.3628567139515573</v>
      </c>
      <c r="H388" s="190"/>
      <c r="I388" s="191" t="s">
        <v>87</v>
      </c>
      <c r="J388" s="191">
        <v>6.7358089849708298</v>
      </c>
      <c r="K388" s="191"/>
      <c r="L388" s="191" t="s">
        <v>87</v>
      </c>
      <c r="M388" s="191">
        <v>5.8584790487218097</v>
      </c>
      <c r="N388" s="191"/>
      <c r="O388" s="191" t="s">
        <v>87</v>
      </c>
      <c r="P388" s="191">
        <v>6.4696170353837896</v>
      </c>
      <c r="Q388" s="191"/>
    </row>
    <row r="389" spans="1:17" x14ac:dyDescent="0.25">
      <c r="A389" s="188" t="s">
        <v>531</v>
      </c>
      <c r="B389" s="195" t="s">
        <v>530</v>
      </c>
      <c r="C389" s="235"/>
      <c r="D389" s="235">
        <v>0.90738683760385708</v>
      </c>
      <c r="E389" s="190"/>
      <c r="F389" s="198"/>
      <c r="G389" s="198">
        <v>0.25255349931398824</v>
      </c>
      <c r="H389" s="190"/>
      <c r="I389" s="191" t="s">
        <v>87</v>
      </c>
      <c r="J389" s="191">
        <v>0.25897595551431002</v>
      </c>
      <c r="K389" s="191"/>
      <c r="L389" s="191" t="s">
        <v>87</v>
      </c>
      <c r="M389" s="191">
        <v>0.49940884465533097</v>
      </c>
      <c r="N389" s="191"/>
      <c r="O389" s="191" t="s">
        <v>87</v>
      </c>
      <c r="P389" s="191">
        <v>0.533309385507305</v>
      </c>
      <c r="Q389" s="191"/>
    </row>
    <row r="390" spans="1:17" x14ac:dyDescent="0.25">
      <c r="A390" s="188" t="s">
        <v>529</v>
      </c>
      <c r="B390" s="195" t="s">
        <v>528</v>
      </c>
      <c r="C390" s="235"/>
      <c r="D390" s="235">
        <v>7.6557668663513558</v>
      </c>
      <c r="E390" s="190"/>
      <c r="F390" s="198"/>
      <c r="G390" s="198">
        <v>5.7960514052051204</v>
      </c>
      <c r="H390" s="190"/>
      <c r="I390" s="191" t="s">
        <v>87</v>
      </c>
      <c r="J390" s="191">
        <v>6.3583924390788997</v>
      </c>
      <c r="K390" s="191"/>
      <c r="L390" s="191" t="s">
        <v>87</v>
      </c>
      <c r="M390" s="191">
        <v>5.3308607457808703</v>
      </c>
      <c r="N390" s="191"/>
      <c r="O390" s="191" t="s">
        <v>87</v>
      </c>
      <c r="P390" s="191">
        <v>5.8320369740698998</v>
      </c>
      <c r="Q390" s="191"/>
    </row>
    <row r="391" spans="1:17" x14ac:dyDescent="0.25">
      <c r="A391" s="188" t="s">
        <v>527</v>
      </c>
      <c r="B391" s="195" t="s">
        <v>526</v>
      </c>
      <c r="C391" s="235"/>
      <c r="D391" s="235">
        <v>6.7238822959759395E-3</v>
      </c>
      <c r="E391" s="190"/>
      <c r="F391" s="198"/>
      <c r="G391" s="198">
        <v>0.3142518094324489</v>
      </c>
      <c r="H391" s="190"/>
      <c r="I391" s="191" t="s">
        <v>87</v>
      </c>
      <c r="J391" s="191">
        <v>0.11844059037761601</v>
      </c>
      <c r="K391" s="191"/>
      <c r="L391" s="191" t="s">
        <v>87</v>
      </c>
      <c r="M391" s="191">
        <v>1.8458262200161599E-2</v>
      </c>
      <c r="N391" s="191"/>
      <c r="O391" s="191" t="s">
        <v>87</v>
      </c>
      <c r="P391" s="191" t="s">
        <v>87</v>
      </c>
      <c r="Q391" s="191"/>
    </row>
    <row r="392" spans="1:17" x14ac:dyDescent="0.25">
      <c r="A392" s="188" t="s">
        <v>525</v>
      </c>
      <c r="B392" s="195" t="s">
        <v>524</v>
      </c>
      <c r="C392" s="235"/>
      <c r="D392" s="235">
        <v>1.089889823280289E-2</v>
      </c>
      <c r="E392" s="190"/>
      <c r="F392" s="198"/>
      <c r="G392" s="198"/>
      <c r="H392" s="190"/>
      <c r="I392" s="191" t="s">
        <v>87</v>
      </c>
      <c r="J392" s="191" t="s">
        <v>87</v>
      </c>
      <c r="K392" s="191"/>
      <c r="L392" s="191" t="s">
        <v>87</v>
      </c>
      <c r="M392" s="191">
        <v>9.7511960854464799E-3</v>
      </c>
      <c r="N392" s="191"/>
      <c r="O392" s="191" t="s">
        <v>87</v>
      </c>
      <c r="P392" s="191">
        <v>0.104270675806582</v>
      </c>
      <c r="Q392" s="191"/>
    </row>
    <row r="393" spans="1:17" x14ac:dyDescent="0.25">
      <c r="A393" s="188" t="s">
        <v>1093</v>
      </c>
      <c r="B393" s="195" t="s">
        <v>2017</v>
      </c>
      <c r="C393" s="235"/>
      <c r="D393" s="235">
        <v>76.441612542120509</v>
      </c>
      <c r="E393" s="190"/>
      <c r="F393" s="198"/>
      <c r="G393" s="198">
        <v>52.12357932403615</v>
      </c>
      <c r="H393" s="190"/>
      <c r="I393" s="191" t="s">
        <v>87</v>
      </c>
      <c r="J393" s="191">
        <v>45.104074067413798</v>
      </c>
      <c r="K393" s="191"/>
      <c r="L393" s="191" t="s">
        <v>87</v>
      </c>
      <c r="M393" s="191">
        <v>45.0778236522005</v>
      </c>
      <c r="N393" s="191"/>
      <c r="O393" s="191" t="s">
        <v>87</v>
      </c>
      <c r="P393" s="191">
        <v>47.474713234085399</v>
      </c>
      <c r="Q393" s="191"/>
    </row>
    <row r="394" spans="1:17" x14ac:dyDescent="0.25">
      <c r="A394" s="188" t="s">
        <v>523</v>
      </c>
      <c r="B394" s="195" t="s">
        <v>522</v>
      </c>
      <c r="C394" s="235"/>
      <c r="D394" s="235">
        <v>14.982615391998422</v>
      </c>
      <c r="E394" s="190"/>
      <c r="F394" s="198"/>
      <c r="G394" s="198">
        <v>3.6707229713449125</v>
      </c>
      <c r="H394" s="190"/>
      <c r="I394" s="191" t="s">
        <v>87</v>
      </c>
      <c r="J394" s="191">
        <v>4.5665961557272796</v>
      </c>
      <c r="K394" s="191"/>
      <c r="L394" s="191" t="s">
        <v>87</v>
      </c>
      <c r="M394" s="191">
        <v>3.9565382746084699</v>
      </c>
      <c r="N394" s="191"/>
      <c r="O394" s="191" t="s">
        <v>87</v>
      </c>
      <c r="P394" s="191">
        <v>3.8424328360017301</v>
      </c>
      <c r="Q394" s="191"/>
    </row>
    <row r="395" spans="1:17" x14ac:dyDescent="0.25">
      <c r="A395" s="188" t="s">
        <v>521</v>
      </c>
      <c r="B395" s="195" t="s">
        <v>520</v>
      </c>
      <c r="C395" s="235"/>
      <c r="D395" s="235">
        <v>53.841131786972923</v>
      </c>
      <c r="E395" s="190"/>
      <c r="F395" s="198"/>
      <c r="G395" s="198">
        <v>40.871681576737174</v>
      </c>
      <c r="H395" s="190"/>
      <c r="I395" s="191" t="s">
        <v>87</v>
      </c>
      <c r="J395" s="191">
        <v>36.052582953752299</v>
      </c>
      <c r="K395" s="191"/>
      <c r="L395" s="191" t="s">
        <v>87</v>
      </c>
      <c r="M395" s="191">
        <v>36.597723075790498</v>
      </c>
      <c r="N395" s="191"/>
      <c r="O395" s="191" t="s">
        <v>87</v>
      </c>
      <c r="P395" s="191">
        <v>39.502866376575099</v>
      </c>
      <c r="Q395" s="191"/>
    </row>
    <row r="396" spans="1:17" x14ac:dyDescent="0.25">
      <c r="A396" s="188" t="s">
        <v>519</v>
      </c>
      <c r="B396" s="195" t="s">
        <v>518</v>
      </c>
      <c r="C396" s="235"/>
      <c r="D396" s="235">
        <v>7.0648680701580222</v>
      </c>
      <c r="E396" s="190"/>
      <c r="F396" s="198"/>
      <c r="G396" s="198">
        <v>7.5207252858827953</v>
      </c>
      <c r="H396" s="190"/>
      <c r="I396" s="191" t="s">
        <v>87</v>
      </c>
      <c r="J396" s="191">
        <v>4.2163968472567896</v>
      </c>
      <c r="K396" s="191"/>
      <c r="L396" s="191" t="s">
        <v>87</v>
      </c>
      <c r="M396" s="191">
        <v>4.4066764922981898</v>
      </c>
      <c r="N396" s="191"/>
      <c r="O396" s="191" t="s">
        <v>87</v>
      </c>
      <c r="P396" s="191">
        <v>3.7819225506254899</v>
      </c>
      <c r="Q396" s="191"/>
    </row>
    <row r="397" spans="1:17" x14ac:dyDescent="0.25">
      <c r="A397" s="188" t="s">
        <v>517</v>
      </c>
      <c r="B397" s="195" t="s">
        <v>516</v>
      </c>
      <c r="C397" s="235"/>
      <c r="D397" s="235">
        <v>0.55299729299114142</v>
      </c>
      <c r="E397" s="190"/>
      <c r="F397" s="198"/>
      <c r="G397" s="198">
        <v>6.0449490071266182E-2</v>
      </c>
      <c r="H397" s="190"/>
      <c r="I397" s="191" t="s">
        <v>87</v>
      </c>
      <c r="J397" s="191">
        <v>0.26849811067746299</v>
      </c>
      <c r="K397" s="191"/>
      <c r="L397" s="191" t="s">
        <v>87</v>
      </c>
      <c r="M397" s="191">
        <v>0.116885809503395</v>
      </c>
      <c r="N397" s="191"/>
      <c r="O397" s="191" t="s">
        <v>87</v>
      </c>
      <c r="P397" s="191">
        <v>0.34749147088302201</v>
      </c>
      <c r="Q397" s="191"/>
    </row>
    <row r="398" spans="1:17" x14ac:dyDescent="0.25">
      <c r="A398" s="188" t="s">
        <v>1449</v>
      </c>
      <c r="B398" s="195" t="s">
        <v>1468</v>
      </c>
      <c r="C398" s="235"/>
      <c r="D398" s="235">
        <v>1431.3453787643948</v>
      </c>
      <c r="E398" s="190"/>
      <c r="F398" s="198"/>
      <c r="G398" s="198">
        <v>1408.6859428784273</v>
      </c>
      <c r="H398" s="190"/>
      <c r="I398" s="191" t="s">
        <v>87</v>
      </c>
      <c r="J398" s="191">
        <v>1440.51733392951</v>
      </c>
      <c r="K398" s="191"/>
      <c r="L398" s="191" t="s">
        <v>87</v>
      </c>
      <c r="M398" s="191">
        <v>1408.9526668669901</v>
      </c>
      <c r="N398" s="191"/>
      <c r="O398" s="191" t="s">
        <v>87</v>
      </c>
      <c r="P398" s="191">
        <v>1407.35969978188</v>
      </c>
      <c r="Q398" s="191"/>
    </row>
    <row r="399" spans="1:17" x14ac:dyDescent="0.25">
      <c r="A399" s="188" t="s">
        <v>1731</v>
      </c>
      <c r="B399" s="195" t="s">
        <v>2018</v>
      </c>
      <c r="C399" s="235"/>
      <c r="D399" s="235">
        <v>147.03416313220632</v>
      </c>
      <c r="E399" s="190"/>
      <c r="F399" s="198"/>
      <c r="G399" s="198">
        <v>165.12510772797444</v>
      </c>
      <c r="H399" s="190"/>
      <c r="I399" s="191" t="s">
        <v>87</v>
      </c>
      <c r="J399" s="191">
        <v>187.53759734162799</v>
      </c>
      <c r="K399" s="191"/>
      <c r="L399" s="191" t="s">
        <v>87</v>
      </c>
      <c r="M399" s="191">
        <v>190.87171083409601</v>
      </c>
      <c r="N399" s="191"/>
      <c r="O399" s="191" t="s">
        <v>87</v>
      </c>
      <c r="P399" s="191">
        <v>219.51382033945001</v>
      </c>
      <c r="Q399" s="191"/>
    </row>
    <row r="400" spans="1:17" x14ac:dyDescent="0.25">
      <c r="A400" s="188" t="s">
        <v>1730</v>
      </c>
      <c r="B400" s="195" t="s">
        <v>1090</v>
      </c>
      <c r="C400" s="235"/>
      <c r="D400" s="235"/>
      <c r="E400" s="190"/>
      <c r="F400" s="198"/>
      <c r="G400" s="198"/>
      <c r="H400" s="190"/>
      <c r="I400" s="191" t="s">
        <v>87</v>
      </c>
      <c r="J400" s="191" t="s">
        <v>87</v>
      </c>
      <c r="K400" s="191"/>
      <c r="L400" s="191" t="s">
        <v>87</v>
      </c>
      <c r="M400" s="191">
        <v>0.62140488948008399</v>
      </c>
      <c r="N400" s="191"/>
      <c r="O400" s="191" t="s">
        <v>87</v>
      </c>
      <c r="P400" s="191">
        <v>6.2821791759977197</v>
      </c>
      <c r="Q400" s="191"/>
    </row>
    <row r="401" spans="1:17" x14ac:dyDescent="0.25">
      <c r="A401" s="188" t="s">
        <v>1729</v>
      </c>
      <c r="B401" s="195" t="s">
        <v>1089</v>
      </c>
      <c r="C401" s="235"/>
      <c r="D401" s="235">
        <v>147.03416313220632</v>
      </c>
      <c r="E401" s="190"/>
      <c r="F401" s="198"/>
      <c r="G401" s="198">
        <v>165.12510772797444</v>
      </c>
      <c r="H401" s="190"/>
      <c r="I401" s="191" t="s">
        <v>87</v>
      </c>
      <c r="J401" s="191">
        <v>187.53759734162799</v>
      </c>
      <c r="K401" s="191"/>
      <c r="L401" s="191" t="s">
        <v>87</v>
      </c>
      <c r="M401" s="191">
        <v>190.250305944616</v>
      </c>
      <c r="N401" s="191"/>
      <c r="O401" s="191" t="s">
        <v>87</v>
      </c>
      <c r="P401" s="191">
        <v>213.231641163452</v>
      </c>
      <c r="Q401" s="191"/>
    </row>
    <row r="402" spans="1:17" x14ac:dyDescent="0.25">
      <c r="A402" s="188" t="s">
        <v>1092</v>
      </c>
      <c r="B402" s="195" t="s">
        <v>1091</v>
      </c>
      <c r="C402" s="235"/>
      <c r="D402" s="235">
        <v>1284.3112156321886</v>
      </c>
      <c r="E402" s="190"/>
      <c r="F402" s="198"/>
      <c r="G402" s="198">
        <v>1243.5608351504529</v>
      </c>
      <c r="H402" s="190"/>
      <c r="I402" s="191" t="s">
        <v>87</v>
      </c>
      <c r="J402" s="191">
        <v>1252.9797365878801</v>
      </c>
      <c r="K402" s="191"/>
      <c r="L402" s="191" t="s">
        <v>87</v>
      </c>
      <c r="M402" s="191">
        <v>1218.0809560328901</v>
      </c>
      <c r="N402" s="191"/>
      <c r="O402" s="191" t="s">
        <v>87</v>
      </c>
      <c r="P402" s="191">
        <v>1187.84587944243</v>
      </c>
      <c r="Q402" s="191"/>
    </row>
    <row r="403" spans="1:17" x14ac:dyDescent="0.25">
      <c r="A403" s="188" t="s">
        <v>1449</v>
      </c>
      <c r="B403" s="195" t="s">
        <v>1448</v>
      </c>
      <c r="C403" s="235">
        <v>877.93173887119315</v>
      </c>
      <c r="D403" s="235"/>
      <c r="E403" s="190"/>
      <c r="F403" s="198">
        <v>876.85836325327523</v>
      </c>
      <c r="G403" s="198"/>
      <c r="H403" s="190"/>
      <c r="I403" s="191">
        <v>1012.64391345143</v>
      </c>
      <c r="J403" s="191" t="s">
        <v>87</v>
      </c>
      <c r="K403" s="191"/>
      <c r="L403" s="191">
        <v>1027.3498401413301</v>
      </c>
      <c r="M403" s="191" t="s">
        <v>87</v>
      </c>
      <c r="N403" s="191"/>
      <c r="O403" s="191">
        <v>1087.80178544401</v>
      </c>
      <c r="P403" s="191" t="s">
        <v>87</v>
      </c>
      <c r="Q403" s="191"/>
    </row>
    <row r="404" spans="1:17" x14ac:dyDescent="0.25">
      <c r="A404" s="188" t="s">
        <v>1467</v>
      </c>
      <c r="B404" s="195" t="s">
        <v>1466</v>
      </c>
      <c r="C404" s="235">
        <v>384.2468422276325</v>
      </c>
      <c r="D404" s="235">
        <v>739.17013394454796</v>
      </c>
      <c r="E404" s="190">
        <f t="shared" ref="E404:E447" si="13">C404/D404</f>
        <v>0.51983545408837961</v>
      </c>
      <c r="F404" s="198">
        <v>390.0510756386409</v>
      </c>
      <c r="G404" s="198">
        <v>694.96213648145874</v>
      </c>
      <c r="H404" s="190">
        <f>F404/G404</f>
        <v>0.56125514637882334</v>
      </c>
      <c r="I404" s="191">
        <v>454.43138046192098</v>
      </c>
      <c r="J404" s="191">
        <v>681.92585293084505</v>
      </c>
      <c r="K404" s="191">
        <f>I404/J404</f>
        <v>0.66639412262905573</v>
      </c>
      <c r="L404" s="191">
        <v>408.02423619524899</v>
      </c>
      <c r="M404" s="191">
        <v>645.23428821051004</v>
      </c>
      <c r="N404" s="191">
        <f>L404/M404</f>
        <v>0.63236601595811281</v>
      </c>
      <c r="O404" s="191">
        <v>467.24597397683698</v>
      </c>
      <c r="P404" s="191">
        <v>613.72647260235897</v>
      </c>
      <c r="Q404" s="191">
        <f>O404/P404</f>
        <v>0.76132608716647532</v>
      </c>
    </row>
    <row r="405" spans="1:17" x14ac:dyDescent="0.25">
      <c r="A405" s="188" t="s">
        <v>1088</v>
      </c>
      <c r="B405" s="195" t="s">
        <v>1087</v>
      </c>
      <c r="C405" s="235">
        <v>302.36584903914007</v>
      </c>
      <c r="D405" s="235">
        <v>513.30051516637855</v>
      </c>
      <c r="E405" s="190">
        <f t="shared" si="13"/>
        <v>0.58906204086144898</v>
      </c>
      <c r="F405" s="198">
        <v>332.20261180254596</v>
      </c>
      <c r="G405" s="198">
        <v>489.76180219439664</v>
      </c>
      <c r="H405" s="190">
        <f>F405/G405</f>
        <v>0.67829424490456247</v>
      </c>
      <c r="I405" s="191">
        <v>396.9003074112</v>
      </c>
      <c r="J405" s="191">
        <v>488.45751703772601</v>
      </c>
      <c r="K405" s="191">
        <f>I405/J405</f>
        <v>0.8125585001091209</v>
      </c>
      <c r="L405" s="191">
        <v>354.58897957589897</v>
      </c>
      <c r="M405" s="191">
        <v>458.66949103225198</v>
      </c>
      <c r="N405" s="191">
        <f>L405/M405</f>
        <v>0.77308167756674606</v>
      </c>
      <c r="O405" s="191">
        <v>392.47696893509197</v>
      </c>
      <c r="P405" s="191">
        <v>445.722866474223</v>
      </c>
      <c r="Q405" s="191">
        <f>O405/P405</f>
        <v>0.88054035019491128</v>
      </c>
    </row>
    <row r="406" spans="1:17" x14ac:dyDescent="0.25">
      <c r="A406" s="188" t="s">
        <v>515</v>
      </c>
      <c r="B406" s="195" t="s">
        <v>514</v>
      </c>
      <c r="C406" s="235"/>
      <c r="D406" s="235">
        <v>86.867489572699654</v>
      </c>
      <c r="E406" s="190"/>
      <c r="F406" s="198"/>
      <c r="G406" s="198">
        <v>82.404018281074471</v>
      </c>
      <c r="H406" s="190"/>
      <c r="I406" s="191" t="s">
        <v>87</v>
      </c>
      <c r="J406" s="191">
        <v>83.488624066080902</v>
      </c>
      <c r="K406" s="191"/>
      <c r="L406" s="191" t="s">
        <v>87</v>
      </c>
      <c r="M406" s="191">
        <v>81.878536824821694</v>
      </c>
      <c r="N406" s="191"/>
      <c r="O406" s="191" t="s">
        <v>87</v>
      </c>
      <c r="P406" s="191">
        <v>80.9688483889324</v>
      </c>
      <c r="Q406" s="191"/>
    </row>
    <row r="407" spans="1:17" x14ac:dyDescent="0.25">
      <c r="A407" s="188" t="s">
        <v>513</v>
      </c>
      <c r="B407" s="195" t="s">
        <v>512</v>
      </c>
      <c r="C407" s="235"/>
      <c r="D407" s="235">
        <v>420.61157298110703</v>
      </c>
      <c r="E407" s="190"/>
      <c r="F407" s="198"/>
      <c r="G407" s="198">
        <v>401.65405982346465</v>
      </c>
      <c r="H407" s="190"/>
      <c r="I407" s="191" t="s">
        <v>87</v>
      </c>
      <c r="J407" s="191">
        <v>399.31651649153298</v>
      </c>
      <c r="K407" s="191"/>
      <c r="L407" s="191" t="s">
        <v>87</v>
      </c>
      <c r="M407" s="191">
        <v>371.24602104190001</v>
      </c>
      <c r="N407" s="191"/>
      <c r="O407" s="191" t="s">
        <v>87</v>
      </c>
      <c r="P407" s="191">
        <v>360.04427924155499</v>
      </c>
      <c r="Q407" s="191"/>
    </row>
    <row r="408" spans="1:17" x14ac:dyDescent="0.25">
      <c r="A408" s="188" t="s">
        <v>1847</v>
      </c>
      <c r="B408" s="195" t="s">
        <v>1846</v>
      </c>
      <c r="C408" s="235">
        <v>302.36584903914007</v>
      </c>
      <c r="D408" s="235"/>
      <c r="E408" s="190"/>
      <c r="F408" s="198">
        <v>332.20261180254596</v>
      </c>
      <c r="G408" s="198"/>
      <c r="H408" s="190"/>
      <c r="I408" s="191">
        <v>396.9003074112</v>
      </c>
      <c r="J408" s="191" t="s">
        <v>87</v>
      </c>
      <c r="K408" s="191"/>
      <c r="L408" s="191">
        <v>354.58897957589897</v>
      </c>
      <c r="M408" s="191" t="s">
        <v>87</v>
      </c>
      <c r="N408" s="191"/>
      <c r="O408" s="191">
        <v>392.47696893509197</v>
      </c>
      <c r="P408" s="191" t="s">
        <v>87</v>
      </c>
      <c r="Q408" s="191"/>
    </row>
    <row r="409" spans="1:17" x14ac:dyDescent="0.25">
      <c r="A409" s="188" t="s">
        <v>511</v>
      </c>
      <c r="B409" s="195" t="s">
        <v>510</v>
      </c>
      <c r="C409" s="235"/>
      <c r="D409" s="235">
        <v>3.5536305373296524</v>
      </c>
      <c r="E409" s="190"/>
      <c r="F409" s="198"/>
      <c r="G409" s="198">
        <v>3.7419241429106145</v>
      </c>
      <c r="H409" s="190"/>
      <c r="I409" s="191" t="s">
        <v>87</v>
      </c>
      <c r="J409" s="191">
        <v>3.45707990502707</v>
      </c>
      <c r="K409" s="191"/>
      <c r="L409" s="191" t="s">
        <v>87</v>
      </c>
      <c r="M409" s="191">
        <v>2.6374173361793001</v>
      </c>
      <c r="N409" s="191"/>
      <c r="O409" s="191" t="s">
        <v>87</v>
      </c>
      <c r="P409" s="191">
        <v>2.2196363125029599</v>
      </c>
      <c r="Q409" s="191"/>
    </row>
    <row r="410" spans="1:17" x14ac:dyDescent="0.25">
      <c r="A410" s="188" t="s">
        <v>509</v>
      </c>
      <c r="B410" s="195" t="s">
        <v>508</v>
      </c>
      <c r="C410" s="235"/>
      <c r="D410" s="235">
        <v>2.2678220752422025</v>
      </c>
      <c r="E410" s="190"/>
      <c r="F410" s="198"/>
      <c r="G410" s="198">
        <v>1.9617999469469389</v>
      </c>
      <c r="H410" s="190"/>
      <c r="I410" s="191" t="s">
        <v>87</v>
      </c>
      <c r="J410" s="191">
        <v>2.1952965750851599</v>
      </c>
      <c r="K410" s="191"/>
      <c r="L410" s="191" t="s">
        <v>87</v>
      </c>
      <c r="M410" s="191">
        <v>2.9075158293518002</v>
      </c>
      <c r="N410" s="191"/>
      <c r="O410" s="191" t="s">
        <v>87</v>
      </c>
      <c r="P410" s="191">
        <v>2.4901025312323899</v>
      </c>
      <c r="Q410" s="191"/>
    </row>
    <row r="411" spans="1:17" x14ac:dyDescent="0.25">
      <c r="A411" s="188" t="s">
        <v>1086</v>
      </c>
      <c r="B411" s="195" t="s">
        <v>1085</v>
      </c>
      <c r="C411" s="235">
        <v>51.346295527064648</v>
      </c>
      <c r="D411" s="235">
        <v>217.66186537194497</v>
      </c>
      <c r="E411" s="190">
        <f t="shared" si="13"/>
        <v>0.23589936362680283</v>
      </c>
      <c r="F411" s="198">
        <v>52.038843779577107</v>
      </c>
      <c r="G411" s="198">
        <v>195.97510995238252</v>
      </c>
      <c r="H411" s="190">
        <f>F411/G411</f>
        <v>0.26553802568204377</v>
      </c>
      <c r="I411" s="191">
        <v>54.720426157303599</v>
      </c>
      <c r="J411" s="191">
        <v>186.61877153715901</v>
      </c>
      <c r="K411" s="191">
        <f>I411/J411</f>
        <v>0.29322037492036446</v>
      </c>
      <c r="L411" s="191">
        <v>52.489138022574998</v>
      </c>
      <c r="M411" s="191">
        <v>179.09913450281499</v>
      </c>
      <c r="N411" s="191">
        <f>L411/M411</f>
        <v>0.29307309702130357</v>
      </c>
      <c r="O411" s="191">
        <v>62.644832190882397</v>
      </c>
      <c r="P411" s="191">
        <v>162.252799694863</v>
      </c>
      <c r="Q411" s="191">
        <f>O411/P411</f>
        <v>0.38609399843142284</v>
      </c>
    </row>
    <row r="412" spans="1:17" x14ac:dyDescent="0.25">
      <c r="A412" s="188" t="s">
        <v>507</v>
      </c>
      <c r="B412" s="195" t="s">
        <v>506</v>
      </c>
      <c r="C412" s="235"/>
      <c r="D412" s="235">
        <v>28.304730591291452</v>
      </c>
      <c r="E412" s="190"/>
      <c r="F412" s="198"/>
      <c r="G412" s="198">
        <v>29.057998427923234</v>
      </c>
      <c r="H412" s="190"/>
      <c r="I412" s="191" t="s">
        <v>87</v>
      </c>
      <c r="J412" s="191">
        <v>24.924964537713102</v>
      </c>
      <c r="K412" s="191"/>
      <c r="L412" s="191" t="s">
        <v>87</v>
      </c>
      <c r="M412" s="191">
        <v>23.972246121416902</v>
      </c>
      <c r="N412" s="191"/>
      <c r="O412" s="191" t="s">
        <v>87</v>
      </c>
      <c r="P412" s="191">
        <v>26.627070643723901</v>
      </c>
      <c r="Q412" s="191"/>
    </row>
    <row r="413" spans="1:17" x14ac:dyDescent="0.25">
      <c r="A413" s="188" t="s">
        <v>505</v>
      </c>
      <c r="B413" s="195" t="s">
        <v>504</v>
      </c>
      <c r="C413" s="235"/>
      <c r="D413" s="235">
        <v>183.91471582770737</v>
      </c>
      <c r="E413" s="190"/>
      <c r="F413" s="198"/>
      <c r="G413" s="198">
        <v>162.85422050628816</v>
      </c>
      <c r="H413" s="190"/>
      <c r="I413" s="191" t="s">
        <v>87</v>
      </c>
      <c r="J413" s="191">
        <v>156.49439254690901</v>
      </c>
      <c r="K413" s="191"/>
      <c r="L413" s="191" t="s">
        <v>87</v>
      </c>
      <c r="M413" s="191">
        <v>149.603597160242</v>
      </c>
      <c r="N413" s="191"/>
      <c r="O413" s="191" t="s">
        <v>87</v>
      </c>
      <c r="P413" s="191">
        <v>132.57400096664</v>
      </c>
      <c r="Q413" s="191"/>
    </row>
    <row r="414" spans="1:17" x14ac:dyDescent="0.25">
      <c r="A414" s="188" t="s">
        <v>1845</v>
      </c>
      <c r="B414" s="195" t="s">
        <v>1844</v>
      </c>
      <c r="C414" s="235">
        <v>51.346295527064648</v>
      </c>
      <c r="D414" s="235"/>
      <c r="E414" s="190"/>
      <c r="F414" s="198">
        <v>52.038843779577107</v>
      </c>
      <c r="G414" s="198"/>
      <c r="H414" s="190"/>
      <c r="I414" s="191">
        <v>54.720426157303599</v>
      </c>
      <c r="J414" s="191" t="s">
        <v>87</v>
      </c>
      <c r="K414" s="191"/>
      <c r="L414" s="191">
        <v>52.489138022574998</v>
      </c>
      <c r="M414" s="191" t="s">
        <v>87</v>
      </c>
      <c r="N414" s="191"/>
      <c r="O414" s="191">
        <v>62.644832190882397</v>
      </c>
      <c r="P414" s="191" t="s">
        <v>87</v>
      </c>
      <c r="Q414" s="191"/>
    </row>
    <row r="415" spans="1:17" x14ac:dyDescent="0.25">
      <c r="A415" s="188" t="s">
        <v>503</v>
      </c>
      <c r="B415" s="195" t="s">
        <v>502</v>
      </c>
      <c r="C415" s="235"/>
      <c r="D415" s="235">
        <v>4.5549795246461464</v>
      </c>
      <c r="E415" s="190"/>
      <c r="F415" s="198"/>
      <c r="G415" s="198">
        <v>3.3791333367087679</v>
      </c>
      <c r="H415" s="190"/>
      <c r="I415" s="191" t="s">
        <v>87</v>
      </c>
      <c r="J415" s="191">
        <v>4.6602079011770998</v>
      </c>
      <c r="K415" s="191"/>
      <c r="L415" s="191" t="s">
        <v>87</v>
      </c>
      <c r="M415" s="191">
        <v>4.50009664275077</v>
      </c>
      <c r="N415" s="191"/>
      <c r="O415" s="191" t="s">
        <v>87</v>
      </c>
      <c r="P415" s="191">
        <v>2.2781744828514299</v>
      </c>
      <c r="Q415" s="191"/>
    </row>
    <row r="416" spans="1:17" x14ac:dyDescent="0.25">
      <c r="A416" s="188" t="s">
        <v>501</v>
      </c>
      <c r="B416" s="195" t="s">
        <v>500</v>
      </c>
      <c r="C416" s="235"/>
      <c r="D416" s="235">
        <v>0.88743942830000289</v>
      </c>
      <c r="E416" s="190"/>
      <c r="F416" s="198"/>
      <c r="G416" s="198">
        <v>0.68375768146237481</v>
      </c>
      <c r="H416" s="190"/>
      <c r="I416" s="191" t="s">
        <v>87</v>
      </c>
      <c r="J416" s="191">
        <v>0.53920655135927997</v>
      </c>
      <c r="K416" s="191"/>
      <c r="L416" s="191" t="s">
        <v>87</v>
      </c>
      <c r="M416" s="191">
        <v>1.02319457840533</v>
      </c>
      <c r="N416" s="191"/>
      <c r="O416" s="191" t="s">
        <v>87</v>
      </c>
      <c r="P416" s="191">
        <v>0.77355360164850295</v>
      </c>
      <c r="Q416" s="191"/>
    </row>
    <row r="417" spans="1:17" x14ac:dyDescent="0.25">
      <c r="A417" s="188" t="s">
        <v>1084</v>
      </c>
      <c r="B417" s="195" t="s">
        <v>2019</v>
      </c>
      <c r="C417" s="235">
        <v>30.534697661427778</v>
      </c>
      <c r="D417" s="235">
        <v>8.2077534062244464</v>
      </c>
      <c r="E417" s="190">
        <f t="shared" si="13"/>
        <v>3.7202260046301379</v>
      </c>
      <c r="F417" s="198">
        <v>5.8096200565177991</v>
      </c>
      <c r="G417" s="198">
        <v>9.2252243346796341</v>
      </c>
      <c r="H417" s="190">
        <f>F417/G417</f>
        <v>0.62975379738768711</v>
      </c>
      <c r="I417" s="191">
        <v>2.8106468934175202</v>
      </c>
      <c r="J417" s="191">
        <v>6.8495643559600996</v>
      </c>
      <c r="K417" s="191">
        <f>I417/J417</f>
        <v>0.41033951173432742</v>
      </c>
      <c r="L417" s="191">
        <v>0.94611859677466303</v>
      </c>
      <c r="M417" s="191">
        <v>7.4656626754429798</v>
      </c>
      <c r="N417" s="191">
        <f>L417/M417</f>
        <v>0.12672935249093939</v>
      </c>
      <c r="O417" s="191">
        <v>12.124172850862999</v>
      </c>
      <c r="P417" s="191">
        <v>5.7508064332726798</v>
      </c>
      <c r="Q417" s="191">
        <f>O417/P417</f>
        <v>2.1082561187793885</v>
      </c>
    </row>
    <row r="418" spans="1:17" x14ac:dyDescent="0.25">
      <c r="A418" s="188" t="s">
        <v>499</v>
      </c>
      <c r="B418" s="195" t="s">
        <v>498</v>
      </c>
      <c r="C418" s="235"/>
      <c r="D418" s="235">
        <v>0.23913451504374184</v>
      </c>
      <c r="E418" s="190"/>
      <c r="F418" s="198"/>
      <c r="G418" s="198">
        <v>0.39914018176677429</v>
      </c>
      <c r="H418" s="190"/>
      <c r="I418" s="191" t="s">
        <v>87</v>
      </c>
      <c r="J418" s="191">
        <v>0.1650798678175</v>
      </c>
      <c r="K418" s="191"/>
      <c r="L418" s="191" t="s">
        <v>87</v>
      </c>
      <c r="M418" s="191">
        <v>9.5455696951981903E-2</v>
      </c>
      <c r="N418" s="191"/>
      <c r="O418" s="191" t="s">
        <v>87</v>
      </c>
      <c r="P418" s="191">
        <v>0.320857603670202</v>
      </c>
      <c r="Q418" s="191"/>
    </row>
    <row r="419" spans="1:17" x14ac:dyDescent="0.25">
      <c r="A419" s="188" t="s">
        <v>497</v>
      </c>
      <c r="B419" s="195" t="s">
        <v>496</v>
      </c>
      <c r="C419" s="235"/>
      <c r="D419" s="235">
        <v>7.9101828800445135</v>
      </c>
      <c r="E419" s="190"/>
      <c r="F419" s="198"/>
      <c r="G419" s="198">
        <v>8.7523491969104636</v>
      </c>
      <c r="H419" s="190"/>
      <c r="I419" s="191" t="s">
        <v>87</v>
      </c>
      <c r="J419" s="191">
        <v>6.36152921933191</v>
      </c>
      <c r="K419" s="191"/>
      <c r="L419" s="191" t="s">
        <v>87</v>
      </c>
      <c r="M419" s="191">
        <v>7.16629645280804</v>
      </c>
      <c r="N419" s="191"/>
      <c r="O419" s="191" t="s">
        <v>87</v>
      </c>
      <c r="P419" s="191">
        <v>5.3003687071887402</v>
      </c>
      <c r="Q419" s="191"/>
    </row>
    <row r="420" spans="1:17" x14ac:dyDescent="0.25">
      <c r="A420" s="188" t="s">
        <v>1843</v>
      </c>
      <c r="B420" s="195" t="s">
        <v>1842</v>
      </c>
      <c r="C420" s="235">
        <v>30.534697661427778</v>
      </c>
      <c r="D420" s="235"/>
      <c r="E420" s="190"/>
      <c r="F420" s="198">
        <v>5.8096200565177991</v>
      </c>
      <c r="G420" s="198"/>
      <c r="H420" s="190"/>
      <c r="I420" s="191">
        <v>2.8106468934175202</v>
      </c>
      <c r="J420" s="191" t="s">
        <v>87</v>
      </c>
      <c r="K420" s="191"/>
      <c r="L420" s="191">
        <v>0.94611859677466303</v>
      </c>
      <c r="M420" s="191" t="s">
        <v>87</v>
      </c>
      <c r="N420" s="191"/>
      <c r="O420" s="191">
        <v>12.124172850862999</v>
      </c>
      <c r="P420" s="191" t="s">
        <v>87</v>
      </c>
      <c r="Q420" s="191"/>
    </row>
    <row r="421" spans="1:17" x14ac:dyDescent="0.25">
      <c r="A421" s="188" t="s">
        <v>495</v>
      </c>
      <c r="B421" s="195" t="s">
        <v>494</v>
      </c>
      <c r="C421" s="235"/>
      <c r="D421" s="235">
        <v>5.8436011136191818E-2</v>
      </c>
      <c r="E421" s="190"/>
      <c r="F421" s="198"/>
      <c r="G421" s="198">
        <v>7.3734956002395241E-2</v>
      </c>
      <c r="H421" s="190"/>
      <c r="I421" s="191" t="s">
        <v>87</v>
      </c>
      <c r="J421" s="191">
        <v>0.14401056149781299</v>
      </c>
      <c r="K421" s="191"/>
      <c r="L421" s="191" t="s">
        <v>87</v>
      </c>
      <c r="M421" s="191">
        <v>0.203910525682959</v>
      </c>
      <c r="N421" s="191"/>
      <c r="O421" s="191" t="s">
        <v>87</v>
      </c>
      <c r="P421" s="191">
        <v>0.12958012241373901</v>
      </c>
      <c r="Q421" s="191"/>
    </row>
    <row r="422" spans="1:17" x14ac:dyDescent="0.25">
      <c r="A422" s="188" t="s">
        <v>493</v>
      </c>
      <c r="B422" s="195" t="s">
        <v>492</v>
      </c>
      <c r="C422" s="235"/>
      <c r="D422" s="235"/>
      <c r="E422" s="190"/>
      <c r="F422" s="198"/>
      <c r="G422" s="198"/>
      <c r="H422" s="190"/>
      <c r="I422" s="191" t="s">
        <v>87</v>
      </c>
      <c r="J422" s="191">
        <v>0.17894470731287199</v>
      </c>
      <c r="K422" s="191"/>
      <c r="L422" s="191" t="s">
        <v>87</v>
      </c>
      <c r="M422" s="191" t="s">
        <v>87</v>
      </c>
      <c r="N422" s="191"/>
      <c r="O422" s="191" t="s">
        <v>87</v>
      </c>
      <c r="P422" s="191" t="s">
        <v>87</v>
      </c>
      <c r="Q422" s="191"/>
    </row>
    <row r="423" spans="1:17" x14ac:dyDescent="0.25">
      <c r="A423" s="188" t="s">
        <v>1636</v>
      </c>
      <c r="B423" s="195" t="s">
        <v>1635</v>
      </c>
      <c r="C423" s="235">
        <v>1230.2952872469214</v>
      </c>
      <c r="D423" s="235">
        <v>1830.9274915905887</v>
      </c>
      <c r="E423" s="190">
        <f t="shared" si="13"/>
        <v>0.67195194397246294</v>
      </c>
      <c r="F423" s="198">
        <v>1193.2099511007616</v>
      </c>
      <c r="G423" s="198">
        <v>1604.0149173420625</v>
      </c>
      <c r="H423" s="190">
        <f>F423/G423</f>
        <v>0.74388956000357753</v>
      </c>
      <c r="I423" s="191">
        <v>852.13580258213995</v>
      </c>
      <c r="J423" s="191">
        <v>1446.39034135266</v>
      </c>
      <c r="K423" s="191">
        <f>I423/J423</f>
        <v>0.58914649677847342</v>
      </c>
      <c r="L423" s="191">
        <v>740.32004656932804</v>
      </c>
      <c r="M423" s="191">
        <v>1556.8936341569299</v>
      </c>
      <c r="N423" s="191">
        <f>L423/M423</f>
        <v>0.47551099852124268</v>
      </c>
      <c r="O423" s="191">
        <v>944.67177975527204</v>
      </c>
      <c r="P423" s="191">
        <v>1498.0823348358399</v>
      </c>
      <c r="Q423" s="191">
        <f>O423/P423</f>
        <v>0.63058735677487932</v>
      </c>
    </row>
    <row r="424" spans="1:17" x14ac:dyDescent="0.25">
      <c r="A424" s="188" t="s">
        <v>1465</v>
      </c>
      <c r="B424" s="195" t="s">
        <v>2020</v>
      </c>
      <c r="C424" s="235">
        <v>377.01644467514177</v>
      </c>
      <c r="D424" s="235">
        <v>488.10771425027508</v>
      </c>
      <c r="E424" s="190">
        <f t="shared" si="13"/>
        <v>0.77240419208336508</v>
      </c>
      <c r="F424" s="198">
        <v>342.41767308806067</v>
      </c>
      <c r="G424" s="198">
        <v>377.21593453438538</v>
      </c>
      <c r="H424" s="190">
        <f>F424/G424</f>
        <v>0.90774975747173092</v>
      </c>
      <c r="I424" s="191">
        <v>196.32649715838099</v>
      </c>
      <c r="J424" s="191">
        <v>346.62501677333398</v>
      </c>
      <c r="K424" s="191">
        <f>I424/J424</f>
        <v>0.566394482965906</v>
      </c>
      <c r="L424" s="191">
        <v>280.18577189511097</v>
      </c>
      <c r="M424" s="191">
        <v>488.51773775435203</v>
      </c>
      <c r="N424" s="191">
        <f>L424/M424</f>
        <v>0.57354267868160924</v>
      </c>
      <c r="O424" s="191">
        <v>342.94814962046598</v>
      </c>
      <c r="P424" s="191">
        <v>472.04915207284301</v>
      </c>
      <c r="Q424" s="191">
        <f>O424/P424</f>
        <v>0.72650940715500922</v>
      </c>
    </row>
    <row r="425" spans="1:17" x14ac:dyDescent="0.25">
      <c r="A425" s="188" t="s">
        <v>1083</v>
      </c>
      <c r="B425" s="195" t="s">
        <v>1082</v>
      </c>
      <c r="C425" s="235">
        <v>108.07538151910956</v>
      </c>
      <c r="D425" s="235">
        <v>135.77926244950282</v>
      </c>
      <c r="E425" s="190">
        <f t="shared" si="13"/>
        <v>0.79596382812363176</v>
      </c>
      <c r="F425" s="198">
        <v>70.877286200636334</v>
      </c>
      <c r="G425" s="198">
        <v>105.58975966204835</v>
      </c>
      <c r="H425" s="190">
        <f>F425/G425</f>
        <v>0.67125151555877094</v>
      </c>
      <c r="I425" s="191">
        <v>46.942686659187402</v>
      </c>
      <c r="J425" s="191">
        <v>105.820817043302</v>
      </c>
      <c r="K425" s="191">
        <f>I425/J425</f>
        <v>0.44360540743111443</v>
      </c>
      <c r="L425" s="191">
        <v>101.815573743945</v>
      </c>
      <c r="M425" s="191">
        <v>123.605547040619</v>
      </c>
      <c r="N425" s="191">
        <f>L425/M425</f>
        <v>0.8237136292150915</v>
      </c>
      <c r="O425" s="191">
        <v>130.13086330306501</v>
      </c>
      <c r="P425" s="191">
        <v>100.550384781145</v>
      </c>
      <c r="Q425" s="191">
        <f>O425/P425</f>
        <v>1.294185632270866</v>
      </c>
    </row>
    <row r="426" spans="1:17" x14ac:dyDescent="0.25">
      <c r="A426" s="188" t="s">
        <v>1081</v>
      </c>
      <c r="B426" s="195" t="s">
        <v>1080</v>
      </c>
      <c r="C426" s="235">
        <v>43.847249523662541</v>
      </c>
      <c r="D426" s="235">
        <v>33.938159470918571</v>
      </c>
      <c r="E426" s="190">
        <f t="shared" si="13"/>
        <v>1.2919748804066709</v>
      </c>
      <c r="F426" s="198">
        <v>58.724157859453491</v>
      </c>
      <c r="G426" s="198">
        <v>19.923098771918582</v>
      </c>
      <c r="H426" s="190">
        <f>F426/G426</f>
        <v>2.9475413705334148</v>
      </c>
      <c r="I426" s="191">
        <v>22.551922978138698</v>
      </c>
      <c r="J426" s="191">
        <v>28.710064787665502</v>
      </c>
      <c r="K426" s="191">
        <f>I426/J426</f>
        <v>0.78550581982063372</v>
      </c>
      <c r="L426" s="191">
        <v>10.551785237545699</v>
      </c>
      <c r="M426" s="191">
        <v>59.243683364698498</v>
      </c>
      <c r="N426" s="191">
        <f>L426/M426</f>
        <v>0.17810819041398743</v>
      </c>
      <c r="O426" s="191">
        <v>55.655322305191604</v>
      </c>
      <c r="P426" s="191">
        <v>47.413322102768397</v>
      </c>
      <c r="Q426" s="191">
        <f>O426/P426</f>
        <v>1.1738330038245088</v>
      </c>
    </row>
    <row r="427" spans="1:17" x14ac:dyDescent="0.25">
      <c r="A427" s="188" t="s">
        <v>1079</v>
      </c>
      <c r="B427" s="195" t="s">
        <v>1078</v>
      </c>
      <c r="C427" s="235"/>
      <c r="D427" s="235">
        <v>0.63342733147770369</v>
      </c>
      <c r="E427" s="190"/>
      <c r="F427" s="198"/>
      <c r="G427" s="198">
        <v>0.18819589415715871</v>
      </c>
      <c r="H427" s="190"/>
      <c r="I427" s="191" t="s">
        <v>87</v>
      </c>
      <c r="J427" s="191">
        <v>4.08564444196662</v>
      </c>
      <c r="K427" s="191"/>
      <c r="L427" s="191" t="s">
        <v>87</v>
      </c>
      <c r="M427" s="191">
        <v>0.45459531398035302</v>
      </c>
      <c r="N427" s="191"/>
      <c r="O427" s="191" t="s">
        <v>87</v>
      </c>
      <c r="P427" s="191">
        <v>3.03182984735199</v>
      </c>
      <c r="Q427" s="191"/>
    </row>
    <row r="428" spans="1:17" x14ac:dyDescent="0.25">
      <c r="A428" s="188" t="s">
        <v>1077</v>
      </c>
      <c r="B428" s="195" t="s">
        <v>1076</v>
      </c>
      <c r="C428" s="235">
        <v>225.09381363236966</v>
      </c>
      <c r="D428" s="235">
        <v>317.75686499837599</v>
      </c>
      <c r="E428" s="190">
        <f t="shared" si="13"/>
        <v>0.70838379411101027</v>
      </c>
      <c r="F428" s="198">
        <v>212.81622902797085</v>
      </c>
      <c r="G428" s="198">
        <v>251.51488020626127</v>
      </c>
      <c r="H428" s="190">
        <f>F428/G428</f>
        <v>0.84613772693466649</v>
      </c>
      <c r="I428" s="191">
        <v>126.83188752105499</v>
      </c>
      <c r="J428" s="191">
        <v>208.00849050039901</v>
      </c>
      <c r="K428" s="191">
        <f>I428/J428</f>
        <v>0.60974380043785614</v>
      </c>
      <c r="L428" s="191">
        <v>167.81841291361999</v>
      </c>
      <c r="M428" s="191">
        <v>305.21391203505402</v>
      </c>
      <c r="N428" s="191">
        <f>L428/M428</f>
        <v>0.54983867476639114</v>
      </c>
      <c r="O428" s="191">
        <v>157.16196401221001</v>
      </c>
      <c r="P428" s="191">
        <v>321.05361534157697</v>
      </c>
      <c r="Q428" s="191">
        <f>O428/P428</f>
        <v>0.48951937153861813</v>
      </c>
    </row>
    <row r="429" spans="1:17" x14ac:dyDescent="0.25">
      <c r="A429" s="188" t="s">
        <v>1464</v>
      </c>
      <c r="B429" s="195" t="s">
        <v>2021</v>
      </c>
      <c r="C429" s="235">
        <v>853.27884257177971</v>
      </c>
      <c r="D429" s="235">
        <v>1342.8197773403137</v>
      </c>
      <c r="E429" s="190">
        <f t="shared" si="13"/>
        <v>0.63543809599069634</v>
      </c>
      <c r="F429" s="198">
        <v>850.79227801270088</v>
      </c>
      <c r="G429" s="198">
        <v>1226.7989828076772</v>
      </c>
      <c r="H429" s="190">
        <f>F429/G429</f>
        <v>0.6935058554300072</v>
      </c>
      <c r="I429" s="191">
        <v>655.80930542375904</v>
      </c>
      <c r="J429" s="191">
        <v>1099.7653245793299</v>
      </c>
      <c r="K429" s="191">
        <f>I429/J429</f>
        <v>0.59631749680288559</v>
      </c>
      <c r="L429" s="191">
        <v>460.13427467421701</v>
      </c>
      <c r="M429" s="191">
        <v>1068.3758964025801</v>
      </c>
      <c r="N429" s="191">
        <f>L429/M429</f>
        <v>0.43068575042134</v>
      </c>
      <c r="O429" s="191">
        <v>601.72363013480594</v>
      </c>
      <c r="P429" s="191">
        <v>1026.033182763</v>
      </c>
      <c r="Q429" s="191">
        <f>O429/P429</f>
        <v>0.58645630593976228</v>
      </c>
    </row>
    <row r="430" spans="1:17" x14ac:dyDescent="0.25">
      <c r="A430" s="188" t="s">
        <v>1075</v>
      </c>
      <c r="B430" s="195" t="s">
        <v>1074</v>
      </c>
      <c r="C430" s="235">
        <v>102.13620344978554</v>
      </c>
      <c r="D430" s="235">
        <v>198.04843634674089</v>
      </c>
      <c r="E430" s="190">
        <f t="shared" si="13"/>
        <v>0.51571325345364838</v>
      </c>
      <c r="F430" s="198">
        <v>87.018609370735561</v>
      </c>
      <c r="G430" s="198">
        <v>159.61030015096219</v>
      </c>
      <c r="H430" s="190">
        <f>F430/G430</f>
        <v>0.54519419666795843</v>
      </c>
      <c r="I430" s="191">
        <v>74.764191071831306</v>
      </c>
      <c r="J430" s="191">
        <v>117.53211925564599</v>
      </c>
      <c r="K430" s="191">
        <f>I430/J430</f>
        <v>0.63611710182142223</v>
      </c>
      <c r="L430" s="191">
        <v>86.697018172456794</v>
      </c>
      <c r="M430" s="191">
        <v>141.54924430723099</v>
      </c>
      <c r="N430" s="191">
        <f>L430/M430</f>
        <v>0.61248661973978413</v>
      </c>
      <c r="O430" s="191">
        <v>87.430110038000905</v>
      </c>
      <c r="P430" s="191">
        <v>157.91054538924701</v>
      </c>
      <c r="Q430" s="191">
        <f>O430/P430</f>
        <v>0.55366859649865097</v>
      </c>
    </row>
    <row r="431" spans="1:17" x14ac:dyDescent="0.25">
      <c r="A431" s="188" t="s">
        <v>1073</v>
      </c>
      <c r="B431" s="195" t="s">
        <v>1072</v>
      </c>
      <c r="C431" s="235">
        <v>286.7429831102906</v>
      </c>
      <c r="D431" s="235">
        <v>202.02349858185715</v>
      </c>
      <c r="E431" s="190">
        <f t="shared" si="13"/>
        <v>1.419354605395601</v>
      </c>
      <c r="F431" s="198">
        <v>295.11503754332296</v>
      </c>
      <c r="G431" s="198">
        <v>193.29568265454722</v>
      </c>
      <c r="H431" s="190">
        <f>F431/G431</f>
        <v>1.5267544183630035</v>
      </c>
      <c r="I431" s="191">
        <v>231.88375430393501</v>
      </c>
      <c r="J431" s="191">
        <v>170.767877571002</v>
      </c>
      <c r="K431" s="191">
        <f>I431/J431</f>
        <v>1.357888600609457</v>
      </c>
      <c r="L431" s="191">
        <v>137.30420909613699</v>
      </c>
      <c r="M431" s="191">
        <v>157.55370904269199</v>
      </c>
      <c r="N431" s="191">
        <f>L431/M431</f>
        <v>0.87147557445906876</v>
      </c>
      <c r="O431" s="191">
        <v>217.02236598988199</v>
      </c>
      <c r="P431" s="191">
        <v>152.29961111811599</v>
      </c>
      <c r="Q431" s="191">
        <f>O431/P431</f>
        <v>1.4249699286597013</v>
      </c>
    </row>
    <row r="432" spans="1:17" x14ac:dyDescent="0.25">
      <c r="A432" s="188" t="s">
        <v>1071</v>
      </c>
      <c r="B432" s="195" t="s">
        <v>1070</v>
      </c>
      <c r="C432" s="235"/>
      <c r="D432" s="235">
        <v>6.7437959580568378</v>
      </c>
      <c r="E432" s="190"/>
      <c r="F432" s="198"/>
      <c r="G432" s="198">
        <v>8.4629739854956458</v>
      </c>
      <c r="H432" s="190"/>
      <c r="I432" s="191" t="s">
        <v>87</v>
      </c>
      <c r="J432" s="191">
        <v>8.1916779377889792</v>
      </c>
      <c r="K432" s="191"/>
      <c r="L432" s="191" t="s">
        <v>87</v>
      </c>
      <c r="M432" s="191">
        <v>5.14342538015568</v>
      </c>
      <c r="N432" s="191"/>
      <c r="O432" s="191" t="s">
        <v>87</v>
      </c>
      <c r="P432" s="191">
        <v>4.3873740687849496</v>
      </c>
      <c r="Q432" s="191"/>
    </row>
    <row r="433" spans="1:17" x14ac:dyDescent="0.25">
      <c r="A433" s="188" t="s">
        <v>1069</v>
      </c>
      <c r="B433" s="195" t="s">
        <v>1068</v>
      </c>
      <c r="C433" s="235">
        <v>13.290096371624429</v>
      </c>
      <c r="D433" s="235">
        <v>1.7593091257743043</v>
      </c>
      <c r="E433" s="190">
        <f t="shared" si="13"/>
        <v>7.5541564452325645</v>
      </c>
      <c r="F433" s="198">
        <v>10.314863504402592</v>
      </c>
      <c r="G433" s="198">
        <v>1.3100912086805505</v>
      </c>
      <c r="H433" s="190">
        <f>F433/G433</f>
        <v>7.8733934218146056</v>
      </c>
      <c r="I433" s="191">
        <v>5.6125415488985304</v>
      </c>
      <c r="J433" s="191">
        <v>1.0669000776184301</v>
      </c>
      <c r="K433" s="191">
        <f>I433/J433</f>
        <v>5.2606065616069992</v>
      </c>
      <c r="L433" s="191">
        <v>10.839550263400801</v>
      </c>
      <c r="M433" s="191">
        <v>0.99787064888774002</v>
      </c>
      <c r="N433" s="191">
        <f>L433/M433</f>
        <v>10.862680724684031</v>
      </c>
      <c r="O433" s="191">
        <v>20.914603304101401</v>
      </c>
      <c r="P433" s="191">
        <v>1.21960233547314</v>
      </c>
      <c r="Q433" s="191">
        <f>O433/P433</f>
        <v>17.148707161164676</v>
      </c>
    </row>
    <row r="434" spans="1:17" x14ac:dyDescent="0.25">
      <c r="A434" s="188" t="s">
        <v>1067</v>
      </c>
      <c r="B434" s="195" t="s">
        <v>1066</v>
      </c>
      <c r="C434" s="235">
        <v>4.130824208656982</v>
      </c>
      <c r="D434" s="235">
        <v>5.5366528764705478</v>
      </c>
      <c r="E434" s="190">
        <f t="shared" si="13"/>
        <v>0.74608690499850516</v>
      </c>
      <c r="F434" s="198">
        <v>3.9982578347262177</v>
      </c>
      <c r="G434" s="198">
        <v>5.4832327516947297</v>
      </c>
      <c r="H434" s="190">
        <f>F434/G434</f>
        <v>0.72917893800704636</v>
      </c>
      <c r="I434" s="191">
        <v>4.67691074101048</v>
      </c>
      <c r="J434" s="191">
        <v>4.5521375966735302</v>
      </c>
      <c r="K434" s="191">
        <f>I434/J434</f>
        <v>1.0274097919245955</v>
      </c>
      <c r="L434" s="191">
        <v>6.1801400043951302</v>
      </c>
      <c r="M434" s="191">
        <v>3.68671298870182</v>
      </c>
      <c r="N434" s="191">
        <f>L434/M434</f>
        <v>1.6763279439800671</v>
      </c>
      <c r="O434" s="191">
        <v>4.8686662315528402</v>
      </c>
      <c r="P434" s="191">
        <v>3.4065172810003301</v>
      </c>
      <c r="Q434" s="191">
        <f>O434/P434</f>
        <v>1.4292210577376396</v>
      </c>
    </row>
    <row r="435" spans="1:17" x14ac:dyDescent="0.25">
      <c r="A435" s="188" t="s">
        <v>1065</v>
      </c>
      <c r="B435" s="195" t="s">
        <v>1064</v>
      </c>
      <c r="C435" s="235"/>
      <c r="D435" s="235">
        <v>34.807106233335688</v>
      </c>
      <c r="E435" s="190"/>
      <c r="F435" s="198"/>
      <c r="G435" s="198">
        <v>32.123018186216299</v>
      </c>
      <c r="H435" s="190"/>
      <c r="I435" s="191" t="s">
        <v>87</v>
      </c>
      <c r="J435" s="191">
        <v>33.224181136567999</v>
      </c>
      <c r="K435" s="191"/>
      <c r="L435" s="191" t="s">
        <v>87</v>
      </c>
      <c r="M435" s="191">
        <v>27.931551264004899</v>
      </c>
      <c r="N435" s="191"/>
      <c r="O435" s="191" t="s">
        <v>87</v>
      </c>
      <c r="P435" s="191">
        <v>26.682357603163702</v>
      </c>
      <c r="Q435" s="191"/>
    </row>
    <row r="436" spans="1:17" x14ac:dyDescent="0.25">
      <c r="A436" s="188" t="s">
        <v>1063</v>
      </c>
      <c r="B436" s="195" t="s">
        <v>1062</v>
      </c>
      <c r="C436" s="235"/>
      <c r="D436" s="235">
        <v>39.903873491254124</v>
      </c>
      <c r="E436" s="190"/>
      <c r="F436" s="198"/>
      <c r="G436" s="198">
        <v>36.410528771851524</v>
      </c>
      <c r="H436" s="190"/>
      <c r="I436" s="191" t="s">
        <v>87</v>
      </c>
      <c r="J436" s="191">
        <v>35.307985482831597</v>
      </c>
      <c r="K436" s="191"/>
      <c r="L436" s="191" t="s">
        <v>87</v>
      </c>
      <c r="M436" s="191">
        <v>33.845288364232502</v>
      </c>
      <c r="N436" s="191"/>
      <c r="O436" s="191" t="s">
        <v>87</v>
      </c>
      <c r="P436" s="191">
        <v>34.818970460727698</v>
      </c>
      <c r="Q436" s="191"/>
    </row>
    <row r="437" spans="1:17" x14ac:dyDescent="0.25">
      <c r="A437" s="188" t="s">
        <v>1061</v>
      </c>
      <c r="B437" s="195" t="s">
        <v>1060</v>
      </c>
      <c r="C437" s="235">
        <v>17.43311514500822</v>
      </c>
      <c r="D437" s="235">
        <v>20.720572080214151</v>
      </c>
      <c r="E437" s="190">
        <f t="shared" si="13"/>
        <v>0.84134333152195695</v>
      </c>
      <c r="F437" s="198">
        <v>13.749229961720525</v>
      </c>
      <c r="G437" s="198">
        <v>24.952047860130886</v>
      </c>
      <c r="H437" s="190">
        <f>F437/G437</f>
        <v>0.55102611371988619</v>
      </c>
      <c r="I437" s="191">
        <v>8.4917344212067096</v>
      </c>
      <c r="J437" s="191">
        <v>23.989071218283598</v>
      </c>
      <c r="K437" s="191">
        <f>I437/J437</f>
        <v>0.35398345954863891</v>
      </c>
      <c r="L437" s="191">
        <v>11.4623731847113</v>
      </c>
      <c r="M437" s="191">
        <v>24.807310185222999</v>
      </c>
      <c r="N437" s="191">
        <f>L437/M437</f>
        <v>0.46205626886300255</v>
      </c>
      <c r="O437" s="191">
        <v>7.7660670832420999</v>
      </c>
      <c r="P437" s="191">
        <v>25.017051614091798</v>
      </c>
      <c r="Q437" s="191">
        <f>O437/P437</f>
        <v>0.3104309493796451</v>
      </c>
    </row>
    <row r="438" spans="1:17" x14ac:dyDescent="0.25">
      <c r="A438" s="188" t="s">
        <v>1059</v>
      </c>
      <c r="B438" s="195" t="s">
        <v>1058</v>
      </c>
      <c r="C438" s="235"/>
      <c r="D438" s="235">
        <v>8.7017762019560951</v>
      </c>
      <c r="E438" s="190"/>
      <c r="F438" s="198"/>
      <c r="G438" s="198">
        <v>8.0307542153153939</v>
      </c>
      <c r="H438" s="190"/>
      <c r="I438" s="191" t="s">
        <v>87</v>
      </c>
      <c r="J438" s="191">
        <v>8.3060452841419998</v>
      </c>
      <c r="K438" s="191"/>
      <c r="L438" s="191" t="s">
        <v>87</v>
      </c>
      <c r="M438" s="191">
        <v>6.9828878160012202</v>
      </c>
      <c r="N438" s="191"/>
      <c r="O438" s="191" t="s">
        <v>87</v>
      </c>
      <c r="P438" s="191">
        <v>6.6705894007909201</v>
      </c>
      <c r="Q438" s="191"/>
    </row>
    <row r="439" spans="1:17" x14ac:dyDescent="0.25">
      <c r="A439" s="188" t="s">
        <v>1057</v>
      </c>
      <c r="B439" s="195" t="s">
        <v>1056</v>
      </c>
      <c r="C439" s="235">
        <v>67.194534672716443</v>
      </c>
      <c r="D439" s="235">
        <v>103.34114013938559</v>
      </c>
      <c r="E439" s="190">
        <f t="shared" si="13"/>
        <v>0.65022056638900116</v>
      </c>
      <c r="F439" s="198">
        <v>46.395615451732382</v>
      </c>
      <c r="G439" s="198">
        <v>73.59636045577588</v>
      </c>
      <c r="H439" s="190">
        <f>F439/G439</f>
        <v>0.63040638374517921</v>
      </c>
      <c r="I439" s="191">
        <v>60.854918184162401</v>
      </c>
      <c r="J439" s="191">
        <v>48.953974079788203</v>
      </c>
      <c r="K439" s="191">
        <f>I439/J439</f>
        <v>1.2431047596866662</v>
      </c>
      <c r="L439" s="191">
        <v>35.696305777755697</v>
      </c>
      <c r="M439" s="191">
        <v>66.328731429239497</v>
      </c>
      <c r="N439" s="191">
        <f>L439/M439</f>
        <v>0.53817259894133607</v>
      </c>
      <c r="O439" s="191">
        <v>88.914095434210694</v>
      </c>
      <c r="P439" s="191">
        <v>47.378239441507098</v>
      </c>
      <c r="Q439" s="191">
        <f>O439/P439</f>
        <v>1.8766863539533487</v>
      </c>
    </row>
    <row r="440" spans="1:17" x14ac:dyDescent="0.25">
      <c r="A440" s="188" t="s">
        <v>1055</v>
      </c>
      <c r="B440" s="195" t="s">
        <v>1054</v>
      </c>
      <c r="C440" s="235">
        <v>20.368454464702953</v>
      </c>
      <c r="D440" s="235">
        <v>15.563655278729508</v>
      </c>
      <c r="E440" s="190">
        <f t="shared" si="13"/>
        <v>1.308719198666656</v>
      </c>
      <c r="F440" s="198">
        <v>17.388373379076437</v>
      </c>
      <c r="G440" s="198">
        <v>14.232023876871104</v>
      </c>
      <c r="H440" s="190">
        <f>F440/G440</f>
        <v>1.221777979682483</v>
      </c>
      <c r="I440" s="191">
        <v>47.0503778716593</v>
      </c>
      <c r="J440" s="191">
        <v>13.8642115213321</v>
      </c>
      <c r="K440" s="191">
        <f>I440/J440</f>
        <v>3.3936569562045031</v>
      </c>
      <c r="L440" s="191">
        <v>22.485373728482099</v>
      </c>
      <c r="M440" s="191">
        <v>18.118550956242899</v>
      </c>
      <c r="N440" s="191">
        <f>L440/M440</f>
        <v>1.2410139079435916</v>
      </c>
      <c r="O440" s="191">
        <v>20.5514226771041</v>
      </c>
      <c r="P440" s="191">
        <v>19.636327570069</v>
      </c>
      <c r="Q440" s="191">
        <f>O440/P440</f>
        <v>1.0466021512306583</v>
      </c>
    </row>
    <row r="441" spans="1:17" x14ac:dyDescent="0.25">
      <c r="A441" s="188" t="s">
        <v>1051</v>
      </c>
      <c r="B441" s="195" t="s">
        <v>1050</v>
      </c>
      <c r="C441" s="235">
        <v>2.4428695486978946</v>
      </c>
      <c r="D441" s="235">
        <v>7.5900558649602665</v>
      </c>
      <c r="E441" s="190">
        <f t="shared" si="13"/>
        <v>0.32185132654628795</v>
      </c>
      <c r="F441" s="198">
        <v>13.174969065349085</v>
      </c>
      <c r="G441" s="198">
        <v>8.6126272298250548</v>
      </c>
      <c r="H441" s="190">
        <f>F441/G441</f>
        <v>1.5297270755809438</v>
      </c>
      <c r="I441" s="191">
        <v>1.61678333503732</v>
      </c>
      <c r="J441" s="191">
        <v>6.0256398549650303</v>
      </c>
      <c r="K441" s="191">
        <f>I441/J441</f>
        <v>0.26831728645466862</v>
      </c>
      <c r="L441" s="191">
        <v>1.5730347684884101</v>
      </c>
      <c r="M441" s="191">
        <v>7.8919599989376499</v>
      </c>
      <c r="N441" s="191">
        <f>L441/M441</f>
        <v>0.19932117860457466</v>
      </c>
      <c r="O441" s="191">
        <v>6.1312485745426697</v>
      </c>
      <c r="P441" s="191">
        <v>8.2361841062420602</v>
      </c>
      <c r="Q441" s="191">
        <f>O441/P441</f>
        <v>0.74442830508073554</v>
      </c>
    </row>
    <row r="442" spans="1:17" x14ac:dyDescent="0.25">
      <c r="A442" s="188" t="s">
        <v>1047</v>
      </c>
      <c r="B442" s="195" t="s">
        <v>1046</v>
      </c>
      <c r="C442" s="235">
        <v>18.254601335207468</v>
      </c>
      <c r="D442" s="235">
        <v>10.680438595098769</v>
      </c>
      <c r="E442" s="190">
        <f t="shared" si="13"/>
        <v>1.7091621446692711</v>
      </c>
      <c r="F442" s="198">
        <v>10.243836873556061</v>
      </c>
      <c r="G442" s="198">
        <v>8.7737929232144367</v>
      </c>
      <c r="H442" s="190">
        <f>F442/G442</f>
        <v>1.1675494239728474</v>
      </c>
      <c r="I442" s="191">
        <v>8.77180797187882</v>
      </c>
      <c r="J442" s="191">
        <v>11.2735868110115</v>
      </c>
      <c r="K442" s="191">
        <f>I442/J442</f>
        <v>0.77808492708912647</v>
      </c>
      <c r="L442" s="191">
        <v>7.3958315906076502</v>
      </c>
      <c r="M442" s="191">
        <v>8.0087077804280007</v>
      </c>
      <c r="N442" s="191">
        <f>L442/M442</f>
        <v>0.92347377297020106</v>
      </c>
      <c r="O442" s="191">
        <v>25.252860103118099</v>
      </c>
      <c r="P442" s="191">
        <v>10.331672311343301</v>
      </c>
      <c r="Q442" s="191">
        <f>O442/P442</f>
        <v>2.4442180648134375</v>
      </c>
    </row>
    <row r="443" spans="1:17" x14ac:dyDescent="0.25">
      <c r="A443" s="188" t="s">
        <v>1043</v>
      </c>
      <c r="B443" s="195" t="s">
        <v>1042</v>
      </c>
      <c r="C443" s="235">
        <v>5.6821559947257292</v>
      </c>
      <c r="D443" s="235">
        <v>1.6134882553197085</v>
      </c>
      <c r="E443" s="190">
        <f t="shared" si="13"/>
        <v>3.5216593464449018</v>
      </c>
      <c r="F443" s="198">
        <v>4.5315929902278089</v>
      </c>
      <c r="G443" s="198">
        <v>1.0959608077066867</v>
      </c>
      <c r="H443" s="190">
        <f>F443/G443</f>
        <v>4.1348129954667181</v>
      </c>
      <c r="I443" s="191">
        <v>3.9403862987334999</v>
      </c>
      <c r="J443" s="191">
        <v>0.87456010980529297</v>
      </c>
      <c r="K443" s="191">
        <f>I443/J443</f>
        <v>4.505563716610359</v>
      </c>
      <c r="L443" s="191">
        <v>4.0114449511270998</v>
      </c>
      <c r="M443" s="191">
        <v>1.9658682369364799</v>
      </c>
      <c r="N443" s="191">
        <f>L443/M443</f>
        <v>2.0405461951907591</v>
      </c>
      <c r="O443" s="191">
        <v>2.4860212405229598</v>
      </c>
      <c r="P443" s="191">
        <v>1.05328639907928</v>
      </c>
      <c r="Q443" s="191">
        <f>O443/P443</f>
        <v>2.3602519150499721</v>
      </c>
    </row>
    <row r="444" spans="1:17" x14ac:dyDescent="0.25">
      <c r="A444" s="188" t="s">
        <v>1039</v>
      </c>
      <c r="B444" s="195" t="s">
        <v>1038</v>
      </c>
      <c r="C444" s="235"/>
      <c r="D444" s="235">
        <v>1.9983871527763939</v>
      </c>
      <c r="E444" s="190"/>
      <c r="F444" s="198"/>
      <c r="G444" s="198">
        <v>0.80770153725467231</v>
      </c>
      <c r="H444" s="190"/>
      <c r="I444" s="191" t="s">
        <v>87</v>
      </c>
      <c r="J444" s="191">
        <v>1.1053499517695</v>
      </c>
      <c r="K444" s="191"/>
      <c r="L444" s="191" t="s">
        <v>87</v>
      </c>
      <c r="M444" s="191">
        <v>2.3104813640577002</v>
      </c>
      <c r="N444" s="191"/>
      <c r="O444" s="191" t="s">
        <v>87</v>
      </c>
      <c r="P444" s="191">
        <v>1.2236383544090299</v>
      </c>
      <c r="Q444" s="191"/>
    </row>
    <row r="445" spans="1:17" x14ac:dyDescent="0.25">
      <c r="A445" s="188" t="s">
        <v>948</v>
      </c>
      <c r="B445" s="195" t="s">
        <v>947</v>
      </c>
      <c r="C445" s="235">
        <v>8.3251558399876497</v>
      </c>
      <c r="D445" s="235"/>
      <c r="E445" s="190"/>
      <c r="F445" s="198">
        <v>26.884761611196542</v>
      </c>
      <c r="G445" s="198"/>
      <c r="H445" s="190"/>
      <c r="I445" s="191">
        <v>13.4919375290392</v>
      </c>
      <c r="J445" s="191" t="s">
        <v>87</v>
      </c>
      <c r="K445" s="191"/>
      <c r="L445" s="191">
        <v>0.57395286079954999</v>
      </c>
      <c r="M445" s="191" t="s">
        <v>87</v>
      </c>
      <c r="N445" s="191"/>
      <c r="O445" s="191">
        <v>2.4276055054376</v>
      </c>
      <c r="P445" s="191" t="s">
        <v>87</v>
      </c>
      <c r="Q445" s="191"/>
    </row>
    <row r="446" spans="1:17" x14ac:dyDescent="0.25">
      <c r="A446" s="188" t="s">
        <v>1035</v>
      </c>
      <c r="B446" s="195" t="s">
        <v>1034</v>
      </c>
      <c r="C446" s="235"/>
      <c r="D446" s="235">
        <v>4.6574042370941342</v>
      </c>
      <c r="E446" s="190"/>
      <c r="F446" s="198"/>
      <c r="G446" s="198">
        <v>4.0736910029698734</v>
      </c>
      <c r="H446" s="190"/>
      <c r="I446" s="191" t="s">
        <v>87</v>
      </c>
      <c r="J446" s="191">
        <v>3.5270088168885301</v>
      </c>
      <c r="K446" s="191"/>
      <c r="L446" s="191" t="s">
        <v>87</v>
      </c>
      <c r="M446" s="191">
        <v>4.29097300236519</v>
      </c>
      <c r="N446" s="191"/>
      <c r="O446" s="191" t="s">
        <v>87</v>
      </c>
      <c r="P446" s="191">
        <v>6.7965511521483704</v>
      </c>
      <c r="Q446" s="191"/>
    </row>
    <row r="447" spans="1:17" x14ac:dyDescent="0.25">
      <c r="A447" s="188" t="s">
        <v>1031</v>
      </c>
      <c r="B447" s="195" t="s">
        <v>1030</v>
      </c>
      <c r="C447" s="235">
        <v>307.2778484303758</v>
      </c>
      <c r="D447" s="235">
        <v>678.61445173067125</v>
      </c>
      <c r="E447" s="190">
        <f t="shared" si="13"/>
        <v>0.45280180468707193</v>
      </c>
      <c r="F447" s="198">
        <v>321.97713042665475</v>
      </c>
      <c r="G447" s="198">
        <v>645.66604932300447</v>
      </c>
      <c r="H447" s="190">
        <f>F447/G447</f>
        <v>0.49867440105338523</v>
      </c>
      <c r="I447" s="191">
        <v>194.65396214636701</v>
      </c>
      <c r="J447" s="191">
        <v>610.816167358293</v>
      </c>
      <c r="K447" s="191">
        <f>I447/J447</f>
        <v>0.31867847078806405</v>
      </c>
      <c r="L447" s="191">
        <v>135.915040275856</v>
      </c>
      <c r="M447" s="191">
        <v>556.49728666817703</v>
      </c>
      <c r="N447" s="191">
        <f>L447/M447</f>
        <v>0.2442330691126948</v>
      </c>
      <c r="O447" s="191">
        <v>117.95856395309001</v>
      </c>
      <c r="P447" s="191">
        <v>518.80087563971597</v>
      </c>
      <c r="Q447" s="191">
        <f>O447/P447</f>
        <v>0.22736770404953394</v>
      </c>
    </row>
    <row r="448" spans="1:17" x14ac:dyDescent="0.25">
      <c r="A448" s="188" t="s">
        <v>1029</v>
      </c>
      <c r="B448" s="195" t="s">
        <v>1028</v>
      </c>
      <c r="C448" s="235"/>
      <c r="D448" s="235">
        <v>0.51573519061851225</v>
      </c>
      <c r="E448" s="190"/>
      <c r="F448" s="198"/>
      <c r="G448" s="198">
        <v>0.26214586616049573</v>
      </c>
      <c r="H448" s="190"/>
      <c r="I448" s="191" t="s">
        <v>87</v>
      </c>
      <c r="J448" s="191">
        <v>0.38683051491984199</v>
      </c>
      <c r="K448" s="191"/>
      <c r="L448" s="191" t="s">
        <v>87</v>
      </c>
      <c r="M448" s="191">
        <v>0.46533696906205302</v>
      </c>
      <c r="N448" s="191"/>
      <c r="O448" s="191" t="s">
        <v>87</v>
      </c>
      <c r="P448" s="191">
        <v>0.103062990077964</v>
      </c>
      <c r="Q448" s="191"/>
    </row>
    <row r="449" spans="1:17" x14ac:dyDescent="0.25">
      <c r="A449" s="188" t="s">
        <v>1025</v>
      </c>
      <c r="B449" s="195" t="s">
        <v>1024</v>
      </c>
      <c r="C449" s="235"/>
      <c r="D449" s="235"/>
      <c r="E449" s="190"/>
      <c r="F449" s="198"/>
      <c r="G449" s="198"/>
      <c r="H449" s="190"/>
      <c r="I449" s="191" t="s">
        <v>87</v>
      </c>
      <c r="J449" s="191" t="s">
        <v>87</v>
      </c>
      <c r="K449" s="191"/>
      <c r="L449" s="191" t="s">
        <v>87</v>
      </c>
      <c r="M449" s="191" t="s">
        <v>87</v>
      </c>
      <c r="N449" s="191"/>
      <c r="O449" s="191" t="s">
        <v>87</v>
      </c>
      <c r="P449" s="191">
        <v>6.0725527013279899E-2</v>
      </c>
      <c r="Q449" s="191"/>
    </row>
    <row r="450" spans="1:17" x14ac:dyDescent="0.25">
      <c r="A450" s="188" t="s">
        <v>1633</v>
      </c>
      <c r="B450" s="195" t="s">
        <v>2022</v>
      </c>
      <c r="C450" s="235">
        <v>787.04664747926745</v>
      </c>
      <c r="D450" s="235"/>
      <c r="E450" s="190"/>
      <c r="F450" s="198">
        <v>802.9611094987564</v>
      </c>
      <c r="G450" s="198"/>
      <c r="H450" s="190"/>
      <c r="I450" s="191">
        <v>836.50978860596797</v>
      </c>
      <c r="J450" s="191" t="s">
        <v>87</v>
      </c>
      <c r="K450" s="191"/>
      <c r="L450" s="191">
        <v>765.55917940005497</v>
      </c>
      <c r="M450" s="191" t="s">
        <v>87</v>
      </c>
      <c r="N450" s="191"/>
      <c r="O450" s="191">
        <v>747.31462678772698</v>
      </c>
      <c r="P450" s="191" t="s">
        <v>87</v>
      </c>
      <c r="Q450" s="191"/>
    </row>
    <row r="451" spans="1:17" x14ac:dyDescent="0.25">
      <c r="A451" s="188" t="s">
        <v>1447</v>
      </c>
      <c r="B451" s="195" t="s">
        <v>2023</v>
      </c>
      <c r="C451" s="235">
        <v>169.83398337954242</v>
      </c>
      <c r="D451" s="235"/>
      <c r="E451" s="190"/>
      <c r="F451" s="198">
        <v>178.45036399434409</v>
      </c>
      <c r="G451" s="198"/>
      <c r="H451" s="190"/>
      <c r="I451" s="191">
        <v>170.27981370377799</v>
      </c>
      <c r="J451" s="191" t="s">
        <v>87</v>
      </c>
      <c r="K451" s="191"/>
      <c r="L451" s="191">
        <v>185.29953380243899</v>
      </c>
      <c r="M451" s="191" t="s">
        <v>87</v>
      </c>
      <c r="N451" s="191"/>
      <c r="O451" s="191">
        <v>183.78533632601199</v>
      </c>
      <c r="P451" s="191" t="s">
        <v>87</v>
      </c>
      <c r="Q451" s="191"/>
    </row>
    <row r="452" spans="1:17" x14ac:dyDescent="0.25">
      <c r="A452" s="188" t="s">
        <v>936</v>
      </c>
      <c r="B452" s="195" t="s">
        <v>935</v>
      </c>
      <c r="C452" s="235">
        <v>85.371133163529805</v>
      </c>
      <c r="D452" s="235"/>
      <c r="E452" s="190"/>
      <c r="F452" s="198">
        <v>80.494253737233379</v>
      </c>
      <c r="G452" s="198"/>
      <c r="H452" s="190"/>
      <c r="I452" s="191">
        <v>75.530773734998405</v>
      </c>
      <c r="J452" s="191" t="s">
        <v>87</v>
      </c>
      <c r="K452" s="191"/>
      <c r="L452" s="191">
        <v>87.147282248063505</v>
      </c>
      <c r="M452" s="191" t="s">
        <v>87</v>
      </c>
      <c r="N452" s="191"/>
      <c r="O452" s="191">
        <v>92.049757604724903</v>
      </c>
      <c r="P452" s="191" t="s">
        <v>87</v>
      </c>
      <c r="Q452" s="191"/>
    </row>
    <row r="453" spans="1:17" x14ac:dyDescent="0.25">
      <c r="A453" s="188" t="s">
        <v>932</v>
      </c>
      <c r="B453" s="195" t="s">
        <v>931</v>
      </c>
      <c r="C453" s="235">
        <v>84.462850216012598</v>
      </c>
      <c r="D453" s="235"/>
      <c r="E453" s="190"/>
      <c r="F453" s="198">
        <v>97.956110257110709</v>
      </c>
      <c r="G453" s="198"/>
      <c r="H453" s="190"/>
      <c r="I453" s="191">
        <v>94.749039968779499</v>
      </c>
      <c r="J453" s="191" t="s">
        <v>87</v>
      </c>
      <c r="K453" s="191"/>
      <c r="L453" s="191">
        <v>98.152251554375397</v>
      </c>
      <c r="M453" s="191" t="s">
        <v>87</v>
      </c>
      <c r="N453" s="191"/>
      <c r="O453" s="191">
        <v>91.735578721286899</v>
      </c>
      <c r="P453" s="191" t="s">
        <v>87</v>
      </c>
      <c r="Q453" s="191"/>
    </row>
    <row r="454" spans="1:17" x14ac:dyDescent="0.25">
      <c r="A454" s="188" t="s">
        <v>1446</v>
      </c>
      <c r="B454" s="195" t="s">
        <v>2024</v>
      </c>
      <c r="C454" s="235">
        <v>489.21245757006369</v>
      </c>
      <c r="D454" s="235"/>
      <c r="E454" s="190"/>
      <c r="F454" s="198">
        <v>513.90429868892545</v>
      </c>
      <c r="G454" s="198"/>
      <c r="H454" s="190"/>
      <c r="I454" s="191">
        <v>536.17257924811895</v>
      </c>
      <c r="J454" s="191" t="s">
        <v>87</v>
      </c>
      <c r="K454" s="191"/>
      <c r="L454" s="191">
        <v>457.83838008291201</v>
      </c>
      <c r="M454" s="191" t="s">
        <v>87</v>
      </c>
      <c r="N454" s="191"/>
      <c r="O454" s="191">
        <v>431.46942752648903</v>
      </c>
      <c r="P454" s="191" t="s">
        <v>87</v>
      </c>
      <c r="Q454" s="191"/>
    </row>
    <row r="455" spans="1:17" x14ac:dyDescent="0.25">
      <c r="A455" s="188" t="s">
        <v>926</v>
      </c>
      <c r="B455" s="195" t="s">
        <v>925</v>
      </c>
      <c r="C455" s="235">
        <v>114.40657278149413</v>
      </c>
      <c r="D455" s="235"/>
      <c r="E455" s="190"/>
      <c r="F455" s="198">
        <v>107.28368561599962</v>
      </c>
      <c r="G455" s="198"/>
      <c r="H455" s="190"/>
      <c r="I455" s="191">
        <v>123.09661164044</v>
      </c>
      <c r="J455" s="191" t="s">
        <v>87</v>
      </c>
      <c r="K455" s="191"/>
      <c r="L455" s="191">
        <v>119.87350515008499</v>
      </c>
      <c r="M455" s="191" t="s">
        <v>87</v>
      </c>
      <c r="N455" s="191"/>
      <c r="O455" s="191">
        <v>122.255805712963</v>
      </c>
      <c r="P455" s="191" t="s">
        <v>87</v>
      </c>
      <c r="Q455" s="191"/>
    </row>
    <row r="456" spans="1:17" x14ac:dyDescent="0.25">
      <c r="A456" s="188" t="s">
        <v>922</v>
      </c>
      <c r="B456" s="195" t="s">
        <v>921</v>
      </c>
      <c r="C456" s="235">
        <v>246.88684556978009</v>
      </c>
      <c r="D456" s="235"/>
      <c r="E456" s="190"/>
      <c r="F456" s="198">
        <v>281.57850834256868</v>
      </c>
      <c r="G456" s="198"/>
      <c r="H456" s="190"/>
      <c r="I456" s="191">
        <v>258.00419140960901</v>
      </c>
      <c r="J456" s="191" t="s">
        <v>87</v>
      </c>
      <c r="K456" s="191"/>
      <c r="L456" s="191">
        <v>217.88375486547599</v>
      </c>
      <c r="M456" s="191" t="s">
        <v>87</v>
      </c>
      <c r="N456" s="191"/>
      <c r="O456" s="191">
        <v>195.59978587799301</v>
      </c>
      <c r="P456" s="191" t="s">
        <v>87</v>
      </c>
      <c r="Q456" s="191"/>
    </row>
    <row r="457" spans="1:17" x14ac:dyDescent="0.25">
      <c r="A457" s="188" t="s">
        <v>918</v>
      </c>
      <c r="B457" s="195" t="s">
        <v>917</v>
      </c>
      <c r="C457" s="235">
        <v>127.91903921878945</v>
      </c>
      <c r="D457" s="235"/>
      <c r="E457" s="190"/>
      <c r="F457" s="198">
        <v>125.04210473035711</v>
      </c>
      <c r="G457" s="198"/>
      <c r="H457" s="190"/>
      <c r="I457" s="191">
        <v>155.07177619806899</v>
      </c>
      <c r="J457" s="191" t="s">
        <v>87</v>
      </c>
      <c r="K457" s="191"/>
      <c r="L457" s="191">
        <v>120.08112006735</v>
      </c>
      <c r="M457" s="191" t="s">
        <v>87</v>
      </c>
      <c r="N457" s="191"/>
      <c r="O457" s="191">
        <v>113.613835935533</v>
      </c>
      <c r="P457" s="191" t="s">
        <v>87</v>
      </c>
      <c r="Q457" s="191"/>
    </row>
    <row r="458" spans="1:17" x14ac:dyDescent="0.25">
      <c r="A458" s="188" t="s">
        <v>1445</v>
      </c>
      <c r="B458" s="195" t="s">
        <v>2025</v>
      </c>
      <c r="C458" s="235">
        <v>128.00020652966137</v>
      </c>
      <c r="D458" s="235"/>
      <c r="E458" s="190"/>
      <c r="F458" s="198">
        <v>110.60644681548683</v>
      </c>
      <c r="G458" s="198"/>
      <c r="H458" s="190"/>
      <c r="I458" s="191">
        <v>130.057395654071</v>
      </c>
      <c r="J458" s="191" t="s">
        <v>87</v>
      </c>
      <c r="K458" s="191"/>
      <c r="L458" s="191">
        <v>122.421265514704</v>
      </c>
      <c r="M458" s="191" t="s">
        <v>87</v>
      </c>
      <c r="N458" s="191"/>
      <c r="O458" s="191">
        <v>132.05986293522699</v>
      </c>
      <c r="P458" s="191" t="s">
        <v>87</v>
      </c>
      <c r="Q458" s="191"/>
    </row>
    <row r="459" spans="1:17" x14ac:dyDescent="0.25">
      <c r="A459" s="188" t="s">
        <v>916</v>
      </c>
      <c r="B459" s="195" t="s">
        <v>915</v>
      </c>
      <c r="C459" s="235">
        <v>81.375952335911151</v>
      </c>
      <c r="D459" s="235"/>
      <c r="E459" s="190"/>
      <c r="F459" s="198">
        <v>64.358835019793901</v>
      </c>
      <c r="G459" s="198"/>
      <c r="H459" s="190"/>
      <c r="I459" s="191">
        <v>75.076826456273295</v>
      </c>
      <c r="J459" s="191" t="s">
        <v>87</v>
      </c>
      <c r="K459" s="191"/>
      <c r="L459" s="191">
        <v>72.149272219445393</v>
      </c>
      <c r="M459" s="191" t="s">
        <v>87</v>
      </c>
      <c r="N459" s="191"/>
      <c r="O459" s="191">
        <v>77.561313905541894</v>
      </c>
      <c r="P459" s="191" t="s">
        <v>87</v>
      </c>
      <c r="Q459" s="191"/>
    </row>
    <row r="460" spans="1:17" x14ac:dyDescent="0.25">
      <c r="A460" s="188" t="s">
        <v>913</v>
      </c>
      <c r="B460" s="195" t="s">
        <v>912</v>
      </c>
      <c r="C460" s="235">
        <v>41.635487194926945</v>
      </c>
      <c r="D460" s="235"/>
      <c r="E460" s="190"/>
      <c r="F460" s="198">
        <v>40.181102592072243</v>
      </c>
      <c r="G460" s="198"/>
      <c r="H460" s="190"/>
      <c r="I460" s="191">
        <v>49.613885008129202</v>
      </c>
      <c r="J460" s="191" t="s">
        <v>87</v>
      </c>
      <c r="K460" s="191"/>
      <c r="L460" s="191">
        <v>46.541364856909901</v>
      </c>
      <c r="M460" s="191" t="s">
        <v>87</v>
      </c>
      <c r="N460" s="191"/>
      <c r="O460" s="191">
        <v>50.0641055683951</v>
      </c>
      <c r="P460" s="191" t="s">
        <v>87</v>
      </c>
      <c r="Q460" s="191"/>
    </row>
    <row r="461" spans="1:17" x14ac:dyDescent="0.25">
      <c r="A461" s="188" t="s">
        <v>911</v>
      </c>
      <c r="B461" s="195" t="s">
        <v>910</v>
      </c>
      <c r="C461" s="235">
        <v>4.9887669988232854</v>
      </c>
      <c r="D461" s="235"/>
      <c r="E461" s="190"/>
      <c r="F461" s="198">
        <v>6.0665092036206856</v>
      </c>
      <c r="G461" s="198"/>
      <c r="H461" s="190"/>
      <c r="I461" s="191">
        <v>5.3666841896683097</v>
      </c>
      <c r="J461" s="191" t="s">
        <v>87</v>
      </c>
      <c r="K461" s="191"/>
      <c r="L461" s="191">
        <v>3.73062843834852</v>
      </c>
      <c r="M461" s="191" t="s">
        <v>87</v>
      </c>
      <c r="N461" s="191"/>
      <c r="O461" s="191">
        <v>4.4344434612895398</v>
      </c>
      <c r="P461" s="191" t="s">
        <v>87</v>
      </c>
      <c r="Q461" s="191"/>
    </row>
    <row r="462" spans="1:17" x14ac:dyDescent="0.25">
      <c r="A462" s="188" t="s">
        <v>1634</v>
      </c>
      <c r="B462" s="195" t="s">
        <v>2026</v>
      </c>
      <c r="C462" s="235">
        <v>2088.4043139643477</v>
      </c>
      <c r="D462" s="235">
        <v>2152.0956621485534</v>
      </c>
      <c r="E462" s="190">
        <f t="shared" ref="E462:E516" si="14">C462/D462</f>
        <v>0.97040496419168509</v>
      </c>
      <c r="F462" s="198">
        <v>1971.638006870071</v>
      </c>
      <c r="G462" s="198">
        <v>2240.6374294248167</v>
      </c>
      <c r="H462" s="190">
        <f t="shared" ref="H462:H479" si="15">F462/G462</f>
        <v>0.87994513569123078</v>
      </c>
      <c r="I462" s="191">
        <v>2589.5106826756901</v>
      </c>
      <c r="J462" s="191">
        <v>1787.62547474088</v>
      </c>
      <c r="K462" s="191">
        <f t="shared" ref="K462:K479" si="16">I462/J462</f>
        <v>1.4485756212727081</v>
      </c>
      <c r="L462" s="191">
        <v>1865.8674893760001</v>
      </c>
      <c r="M462" s="191">
        <v>1648.0226369468101</v>
      </c>
      <c r="N462" s="191">
        <f t="shared" ref="N462:N479" si="17">L462/M462</f>
        <v>1.1321855947517674</v>
      </c>
      <c r="O462" s="191">
        <v>1803.5761524602999</v>
      </c>
      <c r="P462" s="191">
        <v>1561.8529975260701</v>
      </c>
      <c r="Q462" s="191">
        <f t="shared" ref="Q462:Q479" si="18">O462/P462</f>
        <v>1.1547669052830916</v>
      </c>
    </row>
    <row r="463" spans="1:17" x14ac:dyDescent="0.25">
      <c r="A463" s="188" t="s">
        <v>1455</v>
      </c>
      <c r="B463" s="195" t="s">
        <v>2027</v>
      </c>
      <c r="C463" s="235">
        <v>127.87730460666694</v>
      </c>
      <c r="D463" s="235">
        <v>91.966976142822148</v>
      </c>
      <c r="E463" s="190">
        <f t="shared" si="14"/>
        <v>1.3904698182973534</v>
      </c>
      <c r="F463" s="198">
        <v>115.03375269587563</v>
      </c>
      <c r="G463" s="198">
        <v>94.424367510493951</v>
      </c>
      <c r="H463" s="190">
        <f t="shared" si="15"/>
        <v>1.2182634178946576</v>
      </c>
      <c r="I463" s="191">
        <v>117.601068163538</v>
      </c>
      <c r="J463" s="191">
        <v>77.914298167668207</v>
      </c>
      <c r="K463" s="191">
        <f t="shared" si="16"/>
        <v>1.5093644033148521</v>
      </c>
      <c r="L463" s="191">
        <v>127.79143651196</v>
      </c>
      <c r="M463" s="191">
        <v>78.9169709879843</v>
      </c>
      <c r="N463" s="191">
        <f t="shared" si="17"/>
        <v>1.6193150207376459</v>
      </c>
      <c r="O463" s="191">
        <v>111.08334526258</v>
      </c>
      <c r="P463" s="191">
        <v>75.8466553145321</v>
      </c>
      <c r="Q463" s="191">
        <f t="shared" si="18"/>
        <v>1.4645780331634031</v>
      </c>
    </row>
    <row r="464" spans="1:17" x14ac:dyDescent="0.25">
      <c r="A464" s="188" t="s">
        <v>1017</v>
      </c>
      <c r="B464" s="195" t="s">
        <v>1016</v>
      </c>
      <c r="C464" s="235">
        <v>26.141150749803483</v>
      </c>
      <c r="D464" s="235">
        <v>13.612623505881849</v>
      </c>
      <c r="E464" s="190">
        <f t="shared" si="14"/>
        <v>1.9203609604355993</v>
      </c>
      <c r="F464" s="198">
        <v>19.264403192196301</v>
      </c>
      <c r="G464" s="198">
        <v>14.730128045034057</v>
      </c>
      <c r="H464" s="190">
        <f t="shared" si="15"/>
        <v>1.3078231997237035</v>
      </c>
      <c r="I464" s="191">
        <v>14.727852669770799</v>
      </c>
      <c r="J464" s="191">
        <v>12.4889541615584</v>
      </c>
      <c r="K464" s="191">
        <f t="shared" si="16"/>
        <v>1.1792702959150765</v>
      </c>
      <c r="L464" s="191">
        <v>25.378569982564599</v>
      </c>
      <c r="M464" s="191">
        <v>12.9537492790269</v>
      </c>
      <c r="N464" s="191">
        <f t="shared" si="17"/>
        <v>1.9591679162460265</v>
      </c>
      <c r="O464" s="191">
        <v>23.160352570261701</v>
      </c>
      <c r="P464" s="191">
        <v>13.1450323051928</v>
      </c>
      <c r="Q464" s="191">
        <f t="shared" si="18"/>
        <v>1.7619091404676472</v>
      </c>
    </row>
    <row r="465" spans="1:17" x14ac:dyDescent="0.25">
      <c r="A465" s="188" t="s">
        <v>1013</v>
      </c>
      <c r="B465" s="195" t="s">
        <v>1012</v>
      </c>
      <c r="C465" s="235">
        <v>80.531120414663874</v>
      </c>
      <c r="D465" s="235">
        <v>50.91347162680956</v>
      </c>
      <c r="E465" s="190">
        <f t="shared" si="14"/>
        <v>1.5817251867039945</v>
      </c>
      <c r="F465" s="198">
        <v>75.835731701542912</v>
      </c>
      <c r="G465" s="198">
        <v>56.162323242264399</v>
      </c>
      <c r="H465" s="190">
        <f t="shared" si="15"/>
        <v>1.3502954885682772</v>
      </c>
      <c r="I465" s="191">
        <v>76.261835611010397</v>
      </c>
      <c r="J465" s="191">
        <v>43.9566056020684</v>
      </c>
      <c r="K465" s="191">
        <f t="shared" si="16"/>
        <v>1.7349345921155901</v>
      </c>
      <c r="L465" s="191">
        <v>78.969695960213897</v>
      </c>
      <c r="M465" s="191">
        <v>44.251737851805402</v>
      </c>
      <c r="N465" s="191">
        <f t="shared" si="17"/>
        <v>1.7845558116762652</v>
      </c>
      <c r="O465" s="191">
        <v>62.740988062015603</v>
      </c>
      <c r="P465" s="191">
        <v>42.781397074683703</v>
      </c>
      <c r="Q465" s="191">
        <f t="shared" si="18"/>
        <v>1.466548368032216</v>
      </c>
    </row>
    <row r="466" spans="1:17" x14ac:dyDescent="0.25">
      <c r="A466" s="188" t="s">
        <v>1009</v>
      </c>
      <c r="B466" s="195" t="s">
        <v>1008</v>
      </c>
      <c r="C466" s="235">
        <v>9.7155853267437742</v>
      </c>
      <c r="D466" s="235">
        <v>14.530997860070835</v>
      </c>
      <c r="E466" s="190">
        <f t="shared" si="14"/>
        <v>0.66861102178267151</v>
      </c>
      <c r="F466" s="198">
        <v>9.3513250368053562</v>
      </c>
      <c r="G466" s="198">
        <v>12.836858055564015</v>
      </c>
      <c r="H466" s="190">
        <f t="shared" si="15"/>
        <v>0.72847459996273101</v>
      </c>
      <c r="I466" s="191">
        <v>9.6047205432660707</v>
      </c>
      <c r="J466" s="191">
        <v>13.500543634736999</v>
      </c>
      <c r="K466" s="191">
        <f t="shared" si="16"/>
        <v>0.71143213215155676</v>
      </c>
      <c r="L466" s="191">
        <v>11.0292844883255</v>
      </c>
      <c r="M466" s="191">
        <v>13.576479515174899</v>
      </c>
      <c r="N466" s="191">
        <f t="shared" si="17"/>
        <v>0.81238177216690732</v>
      </c>
      <c r="O466" s="191">
        <v>10.4041437885923</v>
      </c>
      <c r="P466" s="191">
        <v>12.1349059170344</v>
      </c>
      <c r="Q466" s="191">
        <f t="shared" si="18"/>
        <v>0.85737325527900976</v>
      </c>
    </row>
    <row r="467" spans="1:17" x14ac:dyDescent="0.25">
      <c r="A467" s="188" t="s">
        <v>1007</v>
      </c>
      <c r="B467" s="195" t="s">
        <v>1006</v>
      </c>
      <c r="C467" s="235">
        <v>4.1198180054131441</v>
      </c>
      <c r="D467" s="235">
        <v>9.5950458170644843</v>
      </c>
      <c r="E467" s="190">
        <f t="shared" si="14"/>
        <v>0.42936928952295139</v>
      </c>
      <c r="F467" s="198">
        <v>4.6311248646068091</v>
      </c>
      <c r="G467" s="198">
        <v>7.7461476113606258</v>
      </c>
      <c r="H467" s="190">
        <f t="shared" si="15"/>
        <v>0.5978616851833195</v>
      </c>
      <c r="I467" s="191">
        <v>10.6319578893574</v>
      </c>
      <c r="J467" s="191">
        <v>5.20911695351524</v>
      </c>
      <c r="K467" s="191">
        <f t="shared" si="16"/>
        <v>2.0410288316108347</v>
      </c>
      <c r="L467" s="191">
        <v>4.8626554834652396</v>
      </c>
      <c r="M467" s="191">
        <v>5.5880457299069599</v>
      </c>
      <c r="N467" s="191">
        <f t="shared" si="17"/>
        <v>0.87018892086736765</v>
      </c>
      <c r="O467" s="191">
        <v>6.7370334802594396</v>
      </c>
      <c r="P467" s="191">
        <v>5.0107109035541102</v>
      </c>
      <c r="Q467" s="191">
        <f t="shared" si="18"/>
        <v>1.344526477366883</v>
      </c>
    </row>
    <row r="468" spans="1:17" x14ac:dyDescent="0.25">
      <c r="A468" s="188" t="s">
        <v>1003</v>
      </c>
      <c r="B468" s="195" t="s">
        <v>1002</v>
      </c>
      <c r="C468" s="235">
        <v>7.3696301100426691</v>
      </c>
      <c r="D468" s="235">
        <v>3.3148373329954115</v>
      </c>
      <c r="E468" s="190">
        <f t="shared" si="14"/>
        <v>2.2232252655918998</v>
      </c>
      <c r="F468" s="198">
        <v>5.9511679007242693</v>
      </c>
      <c r="G468" s="198">
        <v>2.9489105562708482</v>
      </c>
      <c r="H468" s="190">
        <f t="shared" si="15"/>
        <v>2.0180903378263308</v>
      </c>
      <c r="I468" s="191">
        <v>6.3747014501332799</v>
      </c>
      <c r="J468" s="191">
        <v>2.7590778157891398</v>
      </c>
      <c r="K468" s="191">
        <f t="shared" si="16"/>
        <v>2.3104464157021303</v>
      </c>
      <c r="L468" s="191">
        <v>7.5512305973902301</v>
      </c>
      <c r="M468" s="191">
        <v>2.5469586120701302</v>
      </c>
      <c r="N468" s="191">
        <f t="shared" si="17"/>
        <v>2.9648030249116228</v>
      </c>
      <c r="O468" s="191">
        <v>8.0408273614509405</v>
      </c>
      <c r="P468" s="191">
        <v>2.7746091140670299</v>
      </c>
      <c r="Q468" s="191">
        <f t="shared" si="18"/>
        <v>2.898003657770976</v>
      </c>
    </row>
    <row r="469" spans="1:17" x14ac:dyDescent="0.25">
      <c r="A469" s="188" t="s">
        <v>1453</v>
      </c>
      <c r="B469" s="195" t="s">
        <v>2028</v>
      </c>
      <c r="C469" s="235">
        <v>541.14273978062522</v>
      </c>
      <c r="D469" s="235">
        <v>746.14068922052149</v>
      </c>
      <c r="E469" s="190">
        <f t="shared" si="14"/>
        <v>0.7252556355637787</v>
      </c>
      <c r="F469" s="198">
        <v>342.24476670729871</v>
      </c>
      <c r="G469" s="198">
        <v>715.59790671269809</v>
      </c>
      <c r="H469" s="190">
        <f t="shared" si="15"/>
        <v>0.47826406910480929</v>
      </c>
      <c r="I469" s="191">
        <v>683.54342629474604</v>
      </c>
      <c r="J469" s="191">
        <v>534.16745937044504</v>
      </c>
      <c r="K469" s="191">
        <f t="shared" si="16"/>
        <v>1.2796425808123006</v>
      </c>
      <c r="L469" s="191">
        <v>440.54539902745501</v>
      </c>
      <c r="M469" s="191">
        <v>520.99373375163202</v>
      </c>
      <c r="N469" s="191">
        <f t="shared" si="17"/>
        <v>0.8455867517928185</v>
      </c>
      <c r="O469" s="191">
        <v>402.70602811317298</v>
      </c>
      <c r="P469" s="191">
        <v>518.42565569691897</v>
      </c>
      <c r="Q469" s="191">
        <f t="shared" si="18"/>
        <v>0.77678645662668022</v>
      </c>
    </row>
    <row r="470" spans="1:17" x14ac:dyDescent="0.25">
      <c r="A470" s="188" t="s">
        <v>997</v>
      </c>
      <c r="B470" s="195" t="s">
        <v>996</v>
      </c>
      <c r="C470" s="235">
        <v>135.13961040497534</v>
      </c>
      <c r="D470" s="235">
        <v>142.99853038014814</v>
      </c>
      <c r="E470" s="190">
        <f t="shared" si="14"/>
        <v>0.94504195284888171</v>
      </c>
      <c r="F470" s="198">
        <v>51.726378933882351</v>
      </c>
      <c r="G470" s="198">
        <v>115.63060970877481</v>
      </c>
      <c r="H470" s="190">
        <f t="shared" si="15"/>
        <v>0.44734157386317935</v>
      </c>
      <c r="I470" s="191">
        <v>60.112833425500703</v>
      </c>
      <c r="J470" s="191">
        <v>93.070043148344197</v>
      </c>
      <c r="K470" s="191">
        <f t="shared" si="16"/>
        <v>0.64588810096162685</v>
      </c>
      <c r="L470" s="191">
        <v>66.653489489695005</v>
      </c>
      <c r="M470" s="191">
        <v>93.295620606628404</v>
      </c>
      <c r="N470" s="191">
        <f t="shared" si="17"/>
        <v>0.71443320765004326</v>
      </c>
      <c r="O470" s="191">
        <v>79.993079828572405</v>
      </c>
      <c r="P470" s="191">
        <v>97.339785023885199</v>
      </c>
      <c r="Q470" s="191">
        <f t="shared" si="18"/>
        <v>0.82179223848649074</v>
      </c>
    </row>
    <row r="471" spans="1:17" x14ac:dyDescent="0.25">
      <c r="A471" s="188" t="s">
        <v>993</v>
      </c>
      <c r="B471" s="195" t="s">
        <v>992</v>
      </c>
      <c r="C471" s="235">
        <v>64.173025762129228</v>
      </c>
      <c r="D471" s="235">
        <v>101.67394584732763</v>
      </c>
      <c r="E471" s="190">
        <f t="shared" si="14"/>
        <v>0.63116489900461492</v>
      </c>
      <c r="F471" s="198">
        <v>32.018903305509347</v>
      </c>
      <c r="G471" s="198">
        <v>122.49917562163765</v>
      </c>
      <c r="H471" s="190">
        <f t="shared" si="15"/>
        <v>0.26138056148562105</v>
      </c>
      <c r="I471" s="191">
        <v>126.864029695433</v>
      </c>
      <c r="J471" s="191">
        <v>86.025808056572203</v>
      </c>
      <c r="K471" s="191">
        <f t="shared" si="16"/>
        <v>1.4747205816655022</v>
      </c>
      <c r="L471" s="191">
        <v>71.720772631892899</v>
      </c>
      <c r="M471" s="191">
        <v>95.503865222236698</v>
      </c>
      <c r="N471" s="191">
        <f t="shared" si="17"/>
        <v>0.75097246027686171</v>
      </c>
      <c r="O471" s="191">
        <v>90.470167419706598</v>
      </c>
      <c r="P471" s="191">
        <v>91.293395491417598</v>
      </c>
      <c r="Q471" s="191">
        <f t="shared" si="18"/>
        <v>0.99098261087475503</v>
      </c>
    </row>
    <row r="472" spans="1:17" x14ac:dyDescent="0.25">
      <c r="A472" s="188" t="s">
        <v>989</v>
      </c>
      <c r="B472" s="195" t="s">
        <v>988</v>
      </c>
      <c r="C472" s="235">
        <v>71.13083583274377</v>
      </c>
      <c r="D472" s="235">
        <v>208.94838354494817</v>
      </c>
      <c r="E472" s="190">
        <f t="shared" si="14"/>
        <v>0.34042300125017422</v>
      </c>
      <c r="F472" s="198">
        <v>88.872630696876541</v>
      </c>
      <c r="G472" s="198">
        <v>207.56347674914784</v>
      </c>
      <c r="H472" s="190">
        <f t="shared" si="15"/>
        <v>0.42817085206316968</v>
      </c>
      <c r="I472" s="191">
        <v>112.88534045525699</v>
      </c>
      <c r="J472" s="191">
        <v>150.23598333667499</v>
      </c>
      <c r="K472" s="191">
        <f t="shared" si="16"/>
        <v>0.75138683788080141</v>
      </c>
      <c r="L472" s="191">
        <v>80.115819298499204</v>
      </c>
      <c r="M472" s="191">
        <v>141.770000478443</v>
      </c>
      <c r="N472" s="191">
        <f t="shared" si="17"/>
        <v>0.56511122965455096</v>
      </c>
      <c r="O472" s="191">
        <v>35.862840547621303</v>
      </c>
      <c r="P472" s="191">
        <v>149.193391376959</v>
      </c>
      <c r="Q472" s="191">
        <f t="shared" si="18"/>
        <v>0.24037821123730993</v>
      </c>
    </row>
    <row r="473" spans="1:17" x14ac:dyDescent="0.25">
      <c r="A473" s="188" t="s">
        <v>985</v>
      </c>
      <c r="B473" s="195" t="s">
        <v>984</v>
      </c>
      <c r="C473" s="235">
        <v>40.665603435183051</v>
      </c>
      <c r="D473" s="235">
        <v>75.203763659786347</v>
      </c>
      <c r="E473" s="190">
        <f t="shared" si="14"/>
        <v>0.54073893986409804</v>
      </c>
      <c r="F473" s="198">
        <v>15.016647719198259</v>
      </c>
      <c r="G473" s="198">
        <v>68.779711189785147</v>
      </c>
      <c r="H473" s="190">
        <f t="shared" si="15"/>
        <v>0.21832961289649125</v>
      </c>
      <c r="I473" s="191">
        <v>10.618974123344101</v>
      </c>
      <c r="J473" s="191">
        <v>47.506045341725503</v>
      </c>
      <c r="K473" s="191">
        <f t="shared" si="16"/>
        <v>0.2235289013631544</v>
      </c>
      <c r="L473" s="191">
        <v>40.041981507781799</v>
      </c>
      <c r="M473" s="191">
        <v>44.185552092549599</v>
      </c>
      <c r="N473" s="191">
        <f t="shared" si="17"/>
        <v>0.90622340587509653</v>
      </c>
      <c r="O473" s="191">
        <v>11.2580361357216</v>
      </c>
      <c r="P473" s="191">
        <v>41.1664280514442</v>
      </c>
      <c r="Q473" s="191">
        <f t="shared" si="18"/>
        <v>0.27347614715692209</v>
      </c>
    </row>
    <row r="474" spans="1:17" x14ac:dyDescent="0.25">
      <c r="A474" s="188" t="s">
        <v>983</v>
      </c>
      <c r="B474" s="195" t="s">
        <v>982</v>
      </c>
      <c r="C474" s="235">
        <v>29.204745906592436</v>
      </c>
      <c r="D474" s="235">
        <v>42.8459113750841</v>
      </c>
      <c r="E474" s="190">
        <f t="shared" si="14"/>
        <v>0.68162270259410751</v>
      </c>
      <c r="F474" s="198">
        <v>15.413349559241523</v>
      </c>
      <c r="G474" s="198">
        <v>17.344196538198307</v>
      </c>
      <c r="H474" s="190">
        <f t="shared" si="15"/>
        <v>0.88867475211640112</v>
      </c>
      <c r="I474" s="191">
        <v>33.718171227048799</v>
      </c>
      <c r="J474" s="191">
        <v>14.524111428146901</v>
      </c>
      <c r="K474" s="191">
        <f t="shared" si="16"/>
        <v>2.3215307451927769</v>
      </c>
      <c r="L474" s="191">
        <v>28.281373813737101</v>
      </c>
      <c r="M474" s="191">
        <v>12.892687241329099</v>
      </c>
      <c r="N474" s="191">
        <f t="shared" si="17"/>
        <v>2.1935980672111293</v>
      </c>
      <c r="O474" s="191">
        <v>46.695160125790103</v>
      </c>
      <c r="P474" s="191">
        <v>16.264944853332</v>
      </c>
      <c r="Q474" s="191">
        <f t="shared" si="18"/>
        <v>2.8709079893513585</v>
      </c>
    </row>
    <row r="475" spans="1:17" x14ac:dyDescent="0.25">
      <c r="A475" s="188" t="s">
        <v>981</v>
      </c>
      <c r="B475" s="195" t="s">
        <v>980</v>
      </c>
      <c r="C475" s="235">
        <v>45.062110628906304</v>
      </c>
      <c r="D475" s="235">
        <v>58.866761471143242</v>
      </c>
      <c r="E475" s="190">
        <f t="shared" si="14"/>
        <v>0.76549328522167737</v>
      </c>
      <c r="F475" s="198">
        <v>24.763518367569826</v>
      </c>
      <c r="G475" s="198">
        <v>52.899621636543522</v>
      </c>
      <c r="H475" s="190">
        <f t="shared" si="15"/>
        <v>0.46812278805531138</v>
      </c>
      <c r="I475" s="191">
        <v>133.130062257996</v>
      </c>
      <c r="J475" s="191">
        <v>37.329703104622702</v>
      </c>
      <c r="K475" s="191">
        <f t="shared" si="16"/>
        <v>3.566330594295831</v>
      </c>
      <c r="L475" s="191">
        <v>57.756976955448103</v>
      </c>
      <c r="M475" s="191">
        <v>46.212486186116699</v>
      </c>
      <c r="N475" s="191">
        <f t="shared" si="17"/>
        <v>1.2498132371159818</v>
      </c>
      <c r="O475" s="191">
        <v>8.8772283940481405</v>
      </c>
      <c r="P475" s="191">
        <v>38.932512149557603</v>
      </c>
      <c r="Q475" s="191">
        <f t="shared" si="18"/>
        <v>0.22801581259248418</v>
      </c>
    </row>
    <row r="476" spans="1:17" x14ac:dyDescent="0.25">
      <c r="A476" s="188" t="s">
        <v>979</v>
      </c>
      <c r="B476" s="195" t="s">
        <v>978</v>
      </c>
      <c r="C476" s="235">
        <v>12.503988047688056</v>
      </c>
      <c r="D476" s="235">
        <v>11.210398581199163</v>
      </c>
      <c r="E476" s="190">
        <f t="shared" si="14"/>
        <v>1.1153919244814683</v>
      </c>
      <c r="F476" s="198">
        <v>6.6749339562178784</v>
      </c>
      <c r="G476" s="198">
        <v>14.420156147131003</v>
      </c>
      <c r="H476" s="190">
        <f t="shared" si="15"/>
        <v>0.46288915932064345</v>
      </c>
      <c r="I476" s="191">
        <v>3.5841835119634098</v>
      </c>
      <c r="J476" s="191">
        <v>9.7130067671902207</v>
      </c>
      <c r="K476" s="191">
        <f t="shared" si="16"/>
        <v>0.36900864972837272</v>
      </c>
      <c r="L476" s="191">
        <v>4.8560554479370399</v>
      </c>
      <c r="M476" s="191">
        <v>8.7754502072102305</v>
      </c>
      <c r="N476" s="191">
        <f t="shared" si="17"/>
        <v>0.55336824131793572</v>
      </c>
      <c r="O476" s="191">
        <v>8.7425141685492207</v>
      </c>
      <c r="P476" s="191">
        <v>12.0081048530462</v>
      </c>
      <c r="Q476" s="191">
        <f t="shared" si="18"/>
        <v>0.72805111843534842</v>
      </c>
    </row>
    <row r="477" spans="1:17" x14ac:dyDescent="0.25">
      <c r="A477" s="188" t="s">
        <v>975</v>
      </c>
      <c r="B477" s="195" t="s">
        <v>974</v>
      </c>
      <c r="C477" s="235">
        <v>87.941961953383455</v>
      </c>
      <c r="D477" s="235">
        <v>51.745999772971743</v>
      </c>
      <c r="E477" s="190">
        <f t="shared" si="14"/>
        <v>1.6994929528701035</v>
      </c>
      <c r="F477" s="198">
        <v>74.641005903868162</v>
      </c>
      <c r="G477" s="198">
        <v>59.638089630566526</v>
      </c>
      <c r="H477" s="190">
        <f t="shared" si="15"/>
        <v>1.2515660103507429</v>
      </c>
      <c r="I477" s="191">
        <v>140.04394081211899</v>
      </c>
      <c r="J477" s="191">
        <v>46.890768650546399</v>
      </c>
      <c r="K477" s="191">
        <f t="shared" si="16"/>
        <v>2.986599384962036</v>
      </c>
      <c r="L477" s="191">
        <v>48.397670471384799</v>
      </c>
      <c r="M477" s="191">
        <v>28.467081477692599</v>
      </c>
      <c r="N477" s="191">
        <f t="shared" si="17"/>
        <v>1.7001275845333927</v>
      </c>
      <c r="O477" s="191">
        <v>46.245580838931502</v>
      </c>
      <c r="P477" s="191">
        <v>30.331195545583199</v>
      </c>
      <c r="Q477" s="191">
        <f t="shared" si="18"/>
        <v>1.5246870427323378</v>
      </c>
    </row>
    <row r="478" spans="1:17" x14ac:dyDescent="0.25">
      <c r="A478" s="188" t="s">
        <v>971</v>
      </c>
      <c r="B478" s="195" t="s">
        <v>970</v>
      </c>
      <c r="C478" s="235">
        <v>55.320857809023529</v>
      </c>
      <c r="D478" s="235">
        <v>52.646994587912857</v>
      </c>
      <c r="E478" s="190">
        <f t="shared" si="14"/>
        <v>1.0507885253857314</v>
      </c>
      <c r="F478" s="198">
        <v>33.117398264934891</v>
      </c>
      <c r="G478" s="198">
        <v>56.822869490913156</v>
      </c>
      <c r="H478" s="190">
        <f t="shared" si="15"/>
        <v>0.58281812519571663</v>
      </c>
      <c r="I478" s="191">
        <v>62.585890786083297</v>
      </c>
      <c r="J478" s="191">
        <v>48.871989536621399</v>
      </c>
      <c r="K478" s="191">
        <f t="shared" si="16"/>
        <v>1.2806086140443622</v>
      </c>
      <c r="L478" s="191">
        <v>42.721259411078897</v>
      </c>
      <c r="M478" s="191">
        <v>49.890990239425697</v>
      </c>
      <c r="N478" s="191">
        <f t="shared" si="17"/>
        <v>0.85629207209679681</v>
      </c>
      <c r="O478" s="191">
        <v>74.561420654232407</v>
      </c>
      <c r="P478" s="191">
        <v>41.895898351694299</v>
      </c>
      <c r="Q478" s="191">
        <f t="shared" si="18"/>
        <v>1.7796830617720145</v>
      </c>
    </row>
    <row r="479" spans="1:17" x14ac:dyDescent="0.25">
      <c r="A479" s="188" t="s">
        <v>1451</v>
      </c>
      <c r="B479" s="195" t="s">
        <v>2029</v>
      </c>
      <c r="C479" s="235">
        <v>59.197063402758694</v>
      </c>
      <c r="D479" s="235">
        <v>33.590712978342303</v>
      </c>
      <c r="E479" s="190">
        <f t="shared" si="14"/>
        <v>1.7623044631689166</v>
      </c>
      <c r="F479" s="198">
        <v>32.323284906353784</v>
      </c>
      <c r="G479" s="198">
        <v>33.228424217754508</v>
      </c>
      <c r="H479" s="190">
        <f t="shared" si="15"/>
        <v>0.97276008920949397</v>
      </c>
      <c r="I479" s="191">
        <v>75.051679647046896</v>
      </c>
      <c r="J479" s="191">
        <v>29.912007793964602</v>
      </c>
      <c r="K479" s="191">
        <f t="shared" si="16"/>
        <v>2.5090819768437678</v>
      </c>
      <c r="L479" s="191">
        <v>30.862437521139899</v>
      </c>
      <c r="M479" s="191">
        <v>25.0670126061028</v>
      </c>
      <c r="N479" s="191">
        <f t="shared" si="17"/>
        <v>1.2311972713344448</v>
      </c>
      <c r="O479" s="191">
        <v>85.308639540606407</v>
      </c>
      <c r="P479" s="191">
        <v>25.311888850921399</v>
      </c>
      <c r="Q479" s="191">
        <f t="shared" si="18"/>
        <v>3.370299231442027</v>
      </c>
    </row>
    <row r="480" spans="1:17" x14ac:dyDescent="0.25">
      <c r="A480" s="188" t="s">
        <v>967</v>
      </c>
      <c r="B480" s="195" t="s">
        <v>966</v>
      </c>
      <c r="C480" s="235"/>
      <c r="D480" s="235">
        <v>33.590712978342303</v>
      </c>
      <c r="E480" s="190"/>
      <c r="F480" s="198"/>
      <c r="G480" s="198">
        <v>33.228424217754508</v>
      </c>
      <c r="H480" s="190"/>
      <c r="I480" s="191" t="s">
        <v>87</v>
      </c>
      <c r="J480" s="191">
        <v>29.912007793964602</v>
      </c>
      <c r="K480" s="191"/>
      <c r="L480" s="191" t="s">
        <v>87</v>
      </c>
      <c r="M480" s="191">
        <v>25.0670126061028</v>
      </c>
      <c r="N480" s="191"/>
      <c r="O480" s="191" t="s">
        <v>87</v>
      </c>
      <c r="P480" s="191">
        <v>25.311888850921399</v>
      </c>
      <c r="Q480" s="191"/>
    </row>
    <row r="481" spans="1:17" x14ac:dyDescent="0.25">
      <c r="A481" s="188" t="s">
        <v>1841</v>
      </c>
      <c r="B481" s="195" t="s">
        <v>1840</v>
      </c>
      <c r="C481" s="235">
        <v>6.8543936434761878</v>
      </c>
      <c r="D481" s="235"/>
      <c r="E481" s="190"/>
      <c r="F481" s="198"/>
      <c r="G481" s="198"/>
      <c r="H481" s="190"/>
      <c r="I481" s="191">
        <v>0.12997462925207301</v>
      </c>
      <c r="J481" s="191" t="s">
        <v>87</v>
      </c>
      <c r="K481" s="191"/>
      <c r="L481" s="191">
        <v>0.16526919504940901</v>
      </c>
      <c r="M481" s="191" t="s">
        <v>87</v>
      </c>
      <c r="N481" s="191"/>
      <c r="O481" s="191">
        <v>46.584877083229301</v>
      </c>
      <c r="P481" s="191" t="s">
        <v>87</v>
      </c>
      <c r="Q481" s="191"/>
    </row>
    <row r="482" spans="1:17" x14ac:dyDescent="0.25">
      <c r="A482" s="188" t="s">
        <v>900</v>
      </c>
      <c r="B482" s="195" t="s">
        <v>899</v>
      </c>
      <c r="C482" s="235">
        <v>52.342669759282508</v>
      </c>
      <c r="D482" s="235"/>
      <c r="E482" s="190"/>
      <c r="F482" s="198">
        <v>32.323284906353784</v>
      </c>
      <c r="G482" s="198"/>
      <c r="H482" s="190"/>
      <c r="I482" s="191">
        <v>74.921705017794807</v>
      </c>
      <c r="J482" s="191" t="s">
        <v>87</v>
      </c>
      <c r="K482" s="191"/>
      <c r="L482" s="191">
        <v>30.697168326090502</v>
      </c>
      <c r="M482" s="191" t="s">
        <v>87</v>
      </c>
      <c r="N482" s="191"/>
      <c r="O482" s="191">
        <v>38.723762457377099</v>
      </c>
      <c r="P482" s="191" t="s">
        <v>87</v>
      </c>
      <c r="Q482" s="191"/>
    </row>
    <row r="483" spans="1:17" x14ac:dyDescent="0.25">
      <c r="A483" s="188" t="s">
        <v>1450</v>
      </c>
      <c r="B483" s="195" t="s">
        <v>2030</v>
      </c>
      <c r="C483" s="235">
        <v>222.10790079481666</v>
      </c>
      <c r="D483" s="235">
        <v>395.76991895217941</v>
      </c>
      <c r="E483" s="190">
        <f t="shared" si="14"/>
        <v>0.56120460438948572</v>
      </c>
      <c r="F483" s="198">
        <v>212.53281638231186</v>
      </c>
      <c r="G483" s="198">
        <v>458.06418695309372</v>
      </c>
      <c r="H483" s="190">
        <f>F483/G483</f>
        <v>0.46398042552948032</v>
      </c>
      <c r="I483" s="191">
        <v>254.008005374276</v>
      </c>
      <c r="J483" s="191">
        <v>340.99057842530101</v>
      </c>
      <c r="K483" s="191">
        <f>I483/J483</f>
        <v>0.74491209272493197</v>
      </c>
      <c r="L483" s="191">
        <v>187.89439269904</v>
      </c>
      <c r="M483" s="191">
        <v>313.25847102997602</v>
      </c>
      <c r="N483" s="191">
        <f>L483/M483</f>
        <v>0.59980626248111957</v>
      </c>
      <c r="O483" s="191">
        <v>169.68814442118</v>
      </c>
      <c r="P483" s="191">
        <v>286.14346405217998</v>
      </c>
      <c r="Q483" s="191">
        <f>O483/P483</f>
        <v>0.59301771921736557</v>
      </c>
    </row>
    <row r="484" spans="1:17" x14ac:dyDescent="0.25">
      <c r="A484" s="188" t="s">
        <v>960</v>
      </c>
      <c r="B484" s="195" t="s">
        <v>963</v>
      </c>
      <c r="C484" s="235"/>
      <c r="D484" s="235">
        <v>1.3287702569770852</v>
      </c>
      <c r="E484" s="190"/>
      <c r="F484" s="198"/>
      <c r="G484" s="198">
        <v>1.3252983706104731</v>
      </c>
      <c r="H484" s="190"/>
      <c r="I484" s="191" t="s">
        <v>87</v>
      </c>
      <c r="J484" s="191">
        <v>1.0326907567544099</v>
      </c>
      <c r="K484" s="191"/>
      <c r="L484" s="191" t="s">
        <v>87</v>
      </c>
      <c r="M484" s="191">
        <v>0.90115385366218903</v>
      </c>
      <c r="N484" s="191"/>
      <c r="O484" s="191" t="s">
        <v>87</v>
      </c>
      <c r="P484" s="191">
        <v>0.85094872238249497</v>
      </c>
      <c r="Q484" s="191"/>
    </row>
    <row r="485" spans="1:17" x14ac:dyDescent="0.25">
      <c r="A485" s="188" t="s">
        <v>960</v>
      </c>
      <c r="B485" s="195" t="s">
        <v>959</v>
      </c>
      <c r="C485" s="235"/>
      <c r="D485" s="235">
        <v>40.149746224800012</v>
      </c>
      <c r="E485" s="190"/>
      <c r="F485" s="198"/>
      <c r="G485" s="198">
        <v>35.955836937190746</v>
      </c>
      <c r="H485" s="190"/>
      <c r="I485" s="191" t="s">
        <v>87</v>
      </c>
      <c r="J485" s="191">
        <v>28.9139188771085</v>
      </c>
      <c r="K485" s="191"/>
      <c r="L485" s="191" t="s">
        <v>87</v>
      </c>
      <c r="M485" s="191">
        <v>27.702180268624598</v>
      </c>
      <c r="N485" s="191"/>
      <c r="O485" s="191" t="s">
        <v>87</v>
      </c>
      <c r="P485" s="191">
        <v>21.465127781162199</v>
      </c>
      <c r="Q485" s="191"/>
    </row>
    <row r="486" spans="1:17" x14ac:dyDescent="0.25">
      <c r="A486" s="188" t="s">
        <v>1839</v>
      </c>
      <c r="B486" s="195" t="s">
        <v>1838</v>
      </c>
      <c r="C486" s="235">
        <v>80.222037838303876</v>
      </c>
      <c r="D486" s="235"/>
      <c r="E486" s="190"/>
      <c r="F486" s="198">
        <v>52.400796916484509</v>
      </c>
      <c r="G486" s="198"/>
      <c r="H486" s="190"/>
      <c r="I486" s="191">
        <v>56.180884795544301</v>
      </c>
      <c r="J486" s="191" t="s">
        <v>87</v>
      </c>
      <c r="K486" s="191"/>
      <c r="L486" s="191">
        <v>57.528337954093097</v>
      </c>
      <c r="M486" s="191" t="s">
        <v>87</v>
      </c>
      <c r="N486" s="191"/>
      <c r="O486" s="191">
        <v>23.105758415707399</v>
      </c>
      <c r="P486" s="191" t="s">
        <v>87</v>
      </c>
      <c r="Q486" s="191"/>
    </row>
    <row r="487" spans="1:17" x14ac:dyDescent="0.25">
      <c r="A487" s="188" t="s">
        <v>956</v>
      </c>
      <c r="B487" s="195" t="s">
        <v>955</v>
      </c>
      <c r="C487" s="235"/>
      <c r="D487" s="235">
        <v>13.97502533409609</v>
      </c>
      <c r="E487" s="190"/>
      <c r="F487" s="198"/>
      <c r="G487" s="198">
        <v>16.787226900819668</v>
      </c>
      <c r="H487" s="190"/>
      <c r="I487" s="191" t="s">
        <v>87</v>
      </c>
      <c r="J487" s="191">
        <v>11.2216745661107</v>
      </c>
      <c r="K487" s="191"/>
      <c r="L487" s="191" t="s">
        <v>87</v>
      </c>
      <c r="M487" s="191">
        <v>7.8579400078430703</v>
      </c>
      <c r="N487" s="191"/>
      <c r="O487" s="191" t="s">
        <v>87</v>
      </c>
      <c r="P487" s="191">
        <v>7.7019971450193898</v>
      </c>
      <c r="Q487" s="191"/>
    </row>
    <row r="488" spans="1:17" x14ac:dyDescent="0.25">
      <c r="A488" s="188" t="s">
        <v>954</v>
      </c>
      <c r="B488" s="195" t="s">
        <v>953</v>
      </c>
      <c r="C488" s="235"/>
      <c r="D488" s="235">
        <v>113.72132049666484</v>
      </c>
      <c r="E488" s="190"/>
      <c r="F488" s="198"/>
      <c r="G488" s="198">
        <v>139.49305032922084</v>
      </c>
      <c r="H488" s="190"/>
      <c r="I488" s="191" t="s">
        <v>87</v>
      </c>
      <c r="J488" s="191">
        <v>98.538878879719306</v>
      </c>
      <c r="K488" s="191"/>
      <c r="L488" s="191" t="s">
        <v>87</v>
      </c>
      <c r="M488" s="191">
        <v>76.059235408095304</v>
      </c>
      <c r="N488" s="191"/>
      <c r="O488" s="191" t="s">
        <v>87</v>
      </c>
      <c r="P488" s="191">
        <v>81.907562766600705</v>
      </c>
      <c r="Q488" s="191"/>
    </row>
    <row r="489" spans="1:17" x14ac:dyDescent="0.25">
      <c r="A489" s="188" t="s">
        <v>952</v>
      </c>
      <c r="B489" s="195" t="s">
        <v>951</v>
      </c>
      <c r="C489" s="235"/>
      <c r="D489" s="235">
        <v>20.258783192274592</v>
      </c>
      <c r="E489" s="190"/>
      <c r="F489" s="198"/>
      <c r="G489" s="198">
        <v>24.410833822882989</v>
      </c>
      <c r="H489" s="190"/>
      <c r="I489" s="191" t="s">
        <v>87</v>
      </c>
      <c r="J489" s="191">
        <v>16.335205646068701</v>
      </c>
      <c r="K489" s="191"/>
      <c r="L489" s="191" t="s">
        <v>87</v>
      </c>
      <c r="M489" s="191">
        <v>12.872006065624101</v>
      </c>
      <c r="N489" s="191"/>
      <c r="O489" s="191" t="s">
        <v>87</v>
      </c>
      <c r="P489" s="191">
        <v>17.496286359152499</v>
      </c>
      <c r="Q489" s="191"/>
    </row>
    <row r="490" spans="1:17" x14ac:dyDescent="0.25">
      <c r="A490" s="188" t="s">
        <v>950</v>
      </c>
      <c r="B490" s="195" t="s">
        <v>949</v>
      </c>
      <c r="C490" s="235"/>
      <c r="D490" s="235">
        <v>80.804742519859445</v>
      </c>
      <c r="E490" s="190"/>
      <c r="F490" s="198"/>
      <c r="G490" s="198">
        <v>97.724629849565886</v>
      </c>
      <c r="H490" s="190"/>
      <c r="I490" s="191" t="s">
        <v>87</v>
      </c>
      <c r="J490" s="191">
        <v>76.113585899008299</v>
      </c>
      <c r="K490" s="191"/>
      <c r="L490" s="191" t="s">
        <v>87</v>
      </c>
      <c r="M490" s="191">
        <v>78.724881731772598</v>
      </c>
      <c r="N490" s="191"/>
      <c r="O490" s="191" t="s">
        <v>87</v>
      </c>
      <c r="P490" s="191">
        <v>65.414193174747794</v>
      </c>
      <c r="Q490" s="191"/>
    </row>
    <row r="491" spans="1:17" x14ac:dyDescent="0.25">
      <c r="A491" s="188" t="s">
        <v>950</v>
      </c>
      <c r="B491" s="195" t="s">
        <v>1837</v>
      </c>
      <c r="C491" s="235">
        <v>40.252212974465806</v>
      </c>
      <c r="D491" s="235"/>
      <c r="E491" s="190"/>
      <c r="F491" s="198">
        <v>76.796147485137936</v>
      </c>
      <c r="G491" s="198"/>
      <c r="H491" s="190"/>
      <c r="I491" s="191">
        <v>88.3467892781876</v>
      </c>
      <c r="J491" s="191" t="s">
        <v>87</v>
      </c>
      <c r="K491" s="191"/>
      <c r="L491" s="191">
        <v>71.079903470121593</v>
      </c>
      <c r="M491" s="191" t="s">
        <v>87</v>
      </c>
      <c r="N491" s="191"/>
      <c r="O491" s="191">
        <v>49.367990017145701</v>
      </c>
      <c r="P491" s="191" t="s">
        <v>87</v>
      </c>
      <c r="Q491" s="191"/>
    </row>
    <row r="492" spans="1:17" x14ac:dyDescent="0.25">
      <c r="A492" s="188" t="s">
        <v>1836</v>
      </c>
      <c r="B492" s="195" t="s">
        <v>1835</v>
      </c>
      <c r="C492" s="235">
        <v>23.227227338734064</v>
      </c>
      <c r="D492" s="235"/>
      <c r="E492" s="190"/>
      <c r="F492" s="198">
        <v>13.94155962724807</v>
      </c>
      <c r="G492" s="198"/>
      <c r="H492" s="190"/>
      <c r="I492" s="191">
        <v>22.3440209203352</v>
      </c>
      <c r="J492" s="191" t="s">
        <v>87</v>
      </c>
      <c r="K492" s="191"/>
      <c r="L492" s="191">
        <v>4.7433355816837901</v>
      </c>
      <c r="M492" s="191" t="s">
        <v>87</v>
      </c>
      <c r="N492" s="191"/>
      <c r="O492" s="191">
        <v>18.6115394500139</v>
      </c>
      <c r="P492" s="191" t="s">
        <v>87</v>
      </c>
      <c r="Q492" s="191"/>
    </row>
    <row r="493" spans="1:17" x14ac:dyDescent="0.25">
      <c r="A493" s="188" t="s">
        <v>946</v>
      </c>
      <c r="B493" s="195" t="s">
        <v>945</v>
      </c>
      <c r="C493" s="235"/>
      <c r="D493" s="235">
        <v>3.9906863478093926</v>
      </c>
      <c r="E493" s="190"/>
      <c r="F493" s="198"/>
      <c r="G493" s="198">
        <v>7.3109371600646975</v>
      </c>
      <c r="H493" s="190"/>
      <c r="I493" s="191" t="s">
        <v>87</v>
      </c>
      <c r="J493" s="191">
        <v>4.5890676404796604</v>
      </c>
      <c r="K493" s="191"/>
      <c r="L493" s="191" t="s">
        <v>87</v>
      </c>
      <c r="M493" s="191">
        <v>3.2678746306924999</v>
      </c>
      <c r="N493" s="191"/>
      <c r="O493" s="191" t="s">
        <v>87</v>
      </c>
      <c r="P493" s="191">
        <v>3.26038569019489</v>
      </c>
      <c r="Q493" s="191"/>
    </row>
    <row r="494" spans="1:17" x14ac:dyDescent="0.25">
      <c r="A494" s="188" t="s">
        <v>944</v>
      </c>
      <c r="B494" s="195" t="s">
        <v>943</v>
      </c>
      <c r="C494" s="235"/>
      <c r="D494" s="235">
        <v>54.583539874422733</v>
      </c>
      <c r="E494" s="190"/>
      <c r="F494" s="198"/>
      <c r="G494" s="198">
        <v>64.433890463642228</v>
      </c>
      <c r="H494" s="190"/>
      <c r="I494" s="191" t="s">
        <v>87</v>
      </c>
      <c r="J494" s="191">
        <v>41.772593064278801</v>
      </c>
      <c r="K494" s="191"/>
      <c r="L494" s="191" t="s">
        <v>87</v>
      </c>
      <c r="M494" s="191">
        <v>49.271873043205197</v>
      </c>
      <c r="N494" s="191"/>
      <c r="O494" s="191" t="s">
        <v>87</v>
      </c>
      <c r="P494" s="191">
        <v>34.720903904889298</v>
      </c>
      <c r="Q494" s="191"/>
    </row>
    <row r="495" spans="1:17" x14ac:dyDescent="0.25">
      <c r="A495" s="188" t="s">
        <v>1834</v>
      </c>
      <c r="B495" s="195" t="s">
        <v>1833</v>
      </c>
      <c r="C495" s="235">
        <v>5.5854397383933021</v>
      </c>
      <c r="D495" s="235"/>
      <c r="E495" s="190"/>
      <c r="F495" s="198">
        <v>14.049291040139876</v>
      </c>
      <c r="G495" s="198"/>
      <c r="H495" s="190"/>
      <c r="I495" s="191">
        <v>6.1284868218236097</v>
      </c>
      <c r="J495" s="191" t="s">
        <v>87</v>
      </c>
      <c r="K495" s="191"/>
      <c r="L495" s="191">
        <v>3.20366599264633</v>
      </c>
      <c r="M495" s="191" t="s">
        <v>87</v>
      </c>
      <c r="N495" s="191"/>
      <c r="O495" s="191">
        <v>7.8934799033771403</v>
      </c>
      <c r="P495" s="191" t="s">
        <v>87</v>
      </c>
      <c r="Q495" s="191"/>
    </row>
    <row r="496" spans="1:17" x14ac:dyDescent="0.25">
      <c r="A496" s="188" t="s">
        <v>942</v>
      </c>
      <c r="B496" s="195" t="s">
        <v>941</v>
      </c>
      <c r="C496" s="235"/>
      <c r="D496" s="235">
        <v>4.4126935565292227</v>
      </c>
      <c r="E496" s="190"/>
      <c r="F496" s="198"/>
      <c r="G496" s="198">
        <v>5.0539118029706307</v>
      </c>
      <c r="H496" s="190"/>
      <c r="I496" s="191" t="s">
        <v>87</v>
      </c>
      <c r="J496" s="191">
        <v>3.6885339942795898</v>
      </c>
      <c r="K496" s="191"/>
      <c r="L496" s="191" t="s">
        <v>87</v>
      </c>
      <c r="M496" s="191">
        <v>3.2745823437766601</v>
      </c>
      <c r="N496" s="191"/>
      <c r="O496" s="191" t="s">
        <v>87</v>
      </c>
      <c r="P496" s="191">
        <v>2.9499315450819101</v>
      </c>
      <c r="Q496" s="191"/>
    </row>
    <row r="497" spans="1:17" x14ac:dyDescent="0.25">
      <c r="A497" s="188" t="s">
        <v>940</v>
      </c>
      <c r="B497" s="195" t="s">
        <v>939</v>
      </c>
      <c r="C497" s="235"/>
      <c r="D497" s="235">
        <v>14.25646086708853</v>
      </c>
      <c r="E497" s="190"/>
      <c r="F497" s="198"/>
      <c r="G497" s="198">
        <v>16.087267332257252</v>
      </c>
      <c r="H497" s="190"/>
      <c r="I497" s="191" t="s">
        <v>87</v>
      </c>
      <c r="J497" s="191">
        <v>14.6503491131897</v>
      </c>
      <c r="K497" s="191"/>
      <c r="L497" s="191" t="s">
        <v>87</v>
      </c>
      <c r="M497" s="191">
        <v>13.607506419452699</v>
      </c>
      <c r="N497" s="191"/>
      <c r="O497" s="191" t="s">
        <v>87</v>
      </c>
      <c r="P497" s="191">
        <v>10.882076482277</v>
      </c>
      <c r="Q497" s="191"/>
    </row>
    <row r="498" spans="1:17" x14ac:dyDescent="0.25">
      <c r="A498" s="188" t="s">
        <v>938</v>
      </c>
      <c r="B498" s="195" t="s">
        <v>937</v>
      </c>
      <c r="C498" s="235"/>
      <c r="D498" s="235">
        <v>0.14238982323054414</v>
      </c>
      <c r="E498" s="190"/>
      <c r="F498" s="198"/>
      <c r="G498" s="198">
        <v>0.33373279535381967</v>
      </c>
      <c r="H498" s="190"/>
      <c r="I498" s="191" t="s">
        <v>87</v>
      </c>
      <c r="J498" s="191">
        <v>0.17336221651891101</v>
      </c>
      <c r="K498" s="191"/>
      <c r="L498" s="191" t="s">
        <v>87</v>
      </c>
      <c r="M498" s="191">
        <v>9.5877502177381904E-2</v>
      </c>
      <c r="N498" s="191"/>
      <c r="O498" s="191" t="s">
        <v>87</v>
      </c>
      <c r="P498" s="191">
        <v>9.8337078887860599E-2</v>
      </c>
      <c r="Q498" s="191"/>
    </row>
    <row r="499" spans="1:17" x14ac:dyDescent="0.25">
      <c r="A499" s="188" t="s">
        <v>934</v>
      </c>
      <c r="B499" s="195" t="s">
        <v>933</v>
      </c>
      <c r="C499" s="235"/>
      <c r="D499" s="235">
        <v>1.3432087288906696</v>
      </c>
      <c r="E499" s="190"/>
      <c r="F499" s="198"/>
      <c r="G499" s="198">
        <v>0.97432950806073781</v>
      </c>
      <c r="H499" s="190"/>
      <c r="I499" s="191" t="s">
        <v>87</v>
      </c>
      <c r="J499" s="191">
        <v>1.2108826203358001</v>
      </c>
      <c r="K499" s="191"/>
      <c r="L499" s="191" t="s">
        <v>87</v>
      </c>
      <c r="M499" s="191">
        <v>1.5501760505719699</v>
      </c>
      <c r="N499" s="191"/>
      <c r="O499" s="191" t="s">
        <v>87</v>
      </c>
      <c r="P499" s="191">
        <v>0.49372364147959902</v>
      </c>
      <c r="Q499" s="191"/>
    </row>
    <row r="500" spans="1:17" x14ac:dyDescent="0.25">
      <c r="A500" s="188" t="s">
        <v>1832</v>
      </c>
      <c r="B500" s="195" t="s">
        <v>1831</v>
      </c>
      <c r="C500" s="235">
        <v>36.317440742675494</v>
      </c>
      <c r="D500" s="235"/>
      <c r="E500" s="190"/>
      <c r="F500" s="198">
        <v>8.5480138985339558</v>
      </c>
      <c r="G500" s="198"/>
      <c r="H500" s="190"/>
      <c r="I500" s="191">
        <v>24.228717043358898</v>
      </c>
      <c r="J500" s="191" t="s">
        <v>87</v>
      </c>
      <c r="K500" s="191"/>
      <c r="L500" s="191">
        <v>10.1781252544632</v>
      </c>
      <c r="M500" s="191" t="s">
        <v>87</v>
      </c>
      <c r="N500" s="191"/>
      <c r="O500" s="191">
        <v>27.6702568066491</v>
      </c>
      <c r="P500" s="191" t="s">
        <v>87</v>
      </c>
      <c r="Q500" s="191"/>
    </row>
    <row r="501" spans="1:17" x14ac:dyDescent="0.25">
      <c r="A501" s="188" t="s">
        <v>930</v>
      </c>
      <c r="B501" s="195" t="s">
        <v>929</v>
      </c>
      <c r="C501" s="235"/>
      <c r="D501" s="235">
        <v>4.4743863831295689</v>
      </c>
      <c r="E501" s="190"/>
      <c r="F501" s="198"/>
      <c r="G501" s="198">
        <v>4.0725492499034628</v>
      </c>
      <c r="H501" s="190"/>
      <c r="I501" s="191" t="s">
        <v>87</v>
      </c>
      <c r="J501" s="191">
        <v>4.63025286018771</v>
      </c>
      <c r="K501" s="191"/>
      <c r="L501" s="191" t="s">
        <v>87</v>
      </c>
      <c r="M501" s="191">
        <v>1.6287458419963401</v>
      </c>
      <c r="N501" s="191"/>
      <c r="O501" s="191" t="s">
        <v>87</v>
      </c>
      <c r="P501" s="191">
        <v>2.4357197884635502</v>
      </c>
      <c r="Q501" s="191"/>
    </row>
    <row r="502" spans="1:17" x14ac:dyDescent="0.25">
      <c r="A502" s="188" t="s">
        <v>928</v>
      </c>
      <c r="B502" s="195" t="s">
        <v>927</v>
      </c>
      <c r="C502" s="235"/>
      <c r="D502" s="235">
        <v>7.5253964859495177</v>
      </c>
      <c r="E502" s="190"/>
      <c r="F502" s="198"/>
      <c r="G502" s="198">
        <v>6.5806156082346776</v>
      </c>
      <c r="H502" s="190"/>
      <c r="I502" s="191" t="s">
        <v>87</v>
      </c>
      <c r="J502" s="191">
        <v>4.8053755146782402</v>
      </c>
      <c r="K502" s="191"/>
      <c r="L502" s="191" t="s">
        <v>87</v>
      </c>
      <c r="M502" s="191">
        <v>4.1271484619165202</v>
      </c>
      <c r="N502" s="191"/>
      <c r="O502" s="191" t="s">
        <v>87</v>
      </c>
      <c r="P502" s="191">
        <v>4.9117120070878402</v>
      </c>
      <c r="Q502" s="191"/>
    </row>
    <row r="503" spans="1:17" x14ac:dyDescent="0.25">
      <c r="A503" s="188" t="s">
        <v>924</v>
      </c>
      <c r="B503" s="195" t="s">
        <v>923</v>
      </c>
      <c r="C503" s="235">
        <v>22.747890901543837</v>
      </c>
      <c r="D503" s="235">
        <v>28.384655553563388</v>
      </c>
      <c r="E503" s="190">
        <f t="shared" si="14"/>
        <v>0.80141507648797539</v>
      </c>
      <c r="F503" s="198">
        <v>40.462998761716676</v>
      </c>
      <c r="G503" s="198">
        <v>33.185184568547534</v>
      </c>
      <c r="H503" s="190">
        <f>F503/G503</f>
        <v>1.2193091371282279</v>
      </c>
      <c r="I503" s="191">
        <v>25.226527695539101</v>
      </c>
      <c r="J503" s="191">
        <v>28.811525333266101</v>
      </c>
      <c r="K503" s="191">
        <f>I503/J503</f>
        <v>0.87557071011482612</v>
      </c>
      <c r="L503" s="191">
        <v>30.3993710120922</v>
      </c>
      <c r="M503" s="191">
        <v>24.618316859001499</v>
      </c>
      <c r="N503" s="191">
        <f>L503/M503</f>
        <v>1.2348273517723005</v>
      </c>
      <c r="O503" s="191">
        <v>24.446856260932201</v>
      </c>
      <c r="P503" s="191">
        <v>23.377131086111401</v>
      </c>
      <c r="Q503" s="191">
        <f>O503/P503</f>
        <v>1.0457594719762826</v>
      </c>
    </row>
    <row r="504" spans="1:17" x14ac:dyDescent="0.25">
      <c r="A504" s="188" t="s">
        <v>920</v>
      </c>
      <c r="B504" s="195" t="s">
        <v>919</v>
      </c>
      <c r="C504" s="235">
        <v>1.6809696164630974</v>
      </c>
      <c r="D504" s="235">
        <v>6.4181133068937397</v>
      </c>
      <c r="E504" s="190">
        <f t="shared" si="14"/>
        <v>0.2619102431017471</v>
      </c>
      <c r="F504" s="198">
        <v>0.88040439558471106</v>
      </c>
      <c r="G504" s="198">
        <v>4.3348922537680785</v>
      </c>
      <c r="H504" s="190">
        <f>F504/G504</f>
        <v>0.2030971807475549</v>
      </c>
      <c r="I504" s="191">
        <v>18.552982429209798</v>
      </c>
      <c r="J504" s="191">
        <v>4.5026814433163196</v>
      </c>
      <c r="K504" s="191">
        <f>I504/J504</f>
        <v>4.1204297178849805</v>
      </c>
      <c r="L504" s="191">
        <v>2.3689536608395301</v>
      </c>
      <c r="M504" s="191">
        <v>7.6989725415636903</v>
      </c>
      <c r="N504" s="191">
        <f>L504/M504</f>
        <v>0.30769737754622339</v>
      </c>
      <c r="O504" s="191">
        <v>1.0540758508903401</v>
      </c>
      <c r="P504" s="191">
        <v>8.1774268786419295</v>
      </c>
      <c r="Q504" s="191">
        <f>O504/P504</f>
        <v>0.12890067579123327</v>
      </c>
    </row>
    <row r="505" spans="1:17" x14ac:dyDescent="0.25">
      <c r="A505" s="188" t="s">
        <v>890</v>
      </c>
      <c r="B505" s="195" t="s">
        <v>889</v>
      </c>
      <c r="C505" s="235">
        <v>12.074681644237199</v>
      </c>
      <c r="D505" s="235"/>
      <c r="E505" s="190"/>
      <c r="F505" s="198">
        <v>5.4536042574661492</v>
      </c>
      <c r="G505" s="198"/>
      <c r="H505" s="190"/>
      <c r="I505" s="191">
        <v>12.999596390277199</v>
      </c>
      <c r="J505" s="191" t="s">
        <v>87</v>
      </c>
      <c r="K505" s="191"/>
      <c r="L505" s="191">
        <v>8.3926997731001194</v>
      </c>
      <c r="M505" s="191" t="s">
        <v>87</v>
      </c>
      <c r="N505" s="191"/>
      <c r="O505" s="191">
        <v>17.538187716464002</v>
      </c>
      <c r="P505" s="191" t="s">
        <v>87</v>
      </c>
      <c r="Q505" s="191"/>
    </row>
    <row r="506" spans="1:17" x14ac:dyDescent="0.25">
      <c r="A506" s="188" t="s">
        <v>1444</v>
      </c>
      <c r="B506" s="195" t="s">
        <v>2031</v>
      </c>
      <c r="C506" s="235">
        <v>140.33390303034963</v>
      </c>
      <c r="D506" s="235">
        <v>92.433945625332257</v>
      </c>
      <c r="E506" s="190">
        <f t="shared" si="14"/>
        <v>1.5182074299757038</v>
      </c>
      <c r="F506" s="198">
        <v>143.16638583049343</v>
      </c>
      <c r="G506" s="198">
        <v>89.314578842517165</v>
      </c>
      <c r="H506" s="190">
        <f>F506/G506</f>
        <v>1.6029453162728315</v>
      </c>
      <c r="I506" s="191">
        <v>136.00590546395199</v>
      </c>
      <c r="J506" s="191">
        <v>80.929799479748198</v>
      </c>
      <c r="K506" s="191">
        <f>I506/J506</f>
        <v>1.6805417329371486</v>
      </c>
      <c r="L506" s="191">
        <v>125.491254815375</v>
      </c>
      <c r="M506" s="191">
        <v>67.894289372574306</v>
      </c>
      <c r="N506" s="191">
        <f>L506/M506</f>
        <v>1.8483329890491027</v>
      </c>
      <c r="O506" s="191">
        <v>134.56145005042799</v>
      </c>
      <c r="P506" s="191">
        <v>68.543101896604796</v>
      </c>
      <c r="Q506" s="191">
        <f>O506/P506</f>
        <v>1.963165458333209</v>
      </c>
    </row>
    <row r="507" spans="1:17" x14ac:dyDescent="0.25">
      <c r="A507" s="188" t="s">
        <v>914</v>
      </c>
      <c r="B507" s="195" t="s">
        <v>2032</v>
      </c>
      <c r="C507" s="235">
        <v>82.389320398328408</v>
      </c>
      <c r="D507" s="235">
        <v>32.736369169047236</v>
      </c>
      <c r="E507" s="190">
        <f t="shared" si="14"/>
        <v>2.5167519333887776</v>
      </c>
      <c r="F507" s="198">
        <v>83.004606239284968</v>
      </c>
      <c r="G507" s="198">
        <v>30.304425065742375</v>
      </c>
      <c r="H507" s="190">
        <f>F507/G507</f>
        <v>2.7390259362853739</v>
      </c>
      <c r="I507" s="191">
        <v>82.449612781113998</v>
      </c>
      <c r="J507" s="191">
        <v>28.649256002820799</v>
      </c>
      <c r="K507" s="191">
        <f>I507/J507</f>
        <v>2.8778971702789082</v>
      </c>
      <c r="L507" s="191">
        <v>73.592478380430407</v>
      </c>
      <c r="M507" s="191">
        <v>22.7936540046434</v>
      </c>
      <c r="N507" s="191">
        <f>L507/M507</f>
        <v>3.2286389170178045</v>
      </c>
      <c r="O507" s="191">
        <v>77.352621143472007</v>
      </c>
      <c r="P507" s="191">
        <v>27.471642316363099</v>
      </c>
      <c r="Q507" s="191">
        <f>O507/P507</f>
        <v>2.8157261314296451</v>
      </c>
    </row>
    <row r="508" spans="1:17" x14ac:dyDescent="0.25">
      <c r="A508" s="188" t="s">
        <v>491</v>
      </c>
      <c r="B508" s="195" t="s">
        <v>490</v>
      </c>
      <c r="C508" s="235">
        <v>8.2834061375417232</v>
      </c>
      <c r="D508" s="235">
        <v>4.6887834540405278</v>
      </c>
      <c r="E508" s="190">
        <f t="shared" si="14"/>
        <v>1.7666429296075836</v>
      </c>
      <c r="F508" s="198">
        <v>6.7319289865648289</v>
      </c>
      <c r="G508" s="198">
        <v>4.3554758805992195</v>
      </c>
      <c r="H508" s="190">
        <f>F508/G508</f>
        <v>1.5456242144632564</v>
      </c>
      <c r="I508" s="191">
        <v>6.9368236536383101</v>
      </c>
      <c r="J508" s="191">
        <v>5.4358444947426898</v>
      </c>
      <c r="K508" s="191">
        <f>I508/J508</f>
        <v>1.2761262137552503</v>
      </c>
      <c r="L508" s="191">
        <v>5.2180296469523002</v>
      </c>
      <c r="M508" s="191">
        <v>3.5656074368877899</v>
      </c>
      <c r="N508" s="191">
        <f>L508/M508</f>
        <v>1.4634335773953884</v>
      </c>
      <c r="O508" s="191">
        <v>8.7454383236460504</v>
      </c>
      <c r="P508" s="191">
        <v>3.8677885926293798</v>
      </c>
      <c r="Q508" s="191">
        <f>O508/P508</f>
        <v>2.2610952264329351</v>
      </c>
    </row>
    <row r="509" spans="1:17" x14ac:dyDescent="0.25">
      <c r="A509" s="188" t="s">
        <v>489</v>
      </c>
      <c r="B509" s="195" t="s">
        <v>488</v>
      </c>
      <c r="C509" s="235">
        <v>25.683561831660136</v>
      </c>
      <c r="D509" s="235">
        <v>14.265538005239943</v>
      </c>
      <c r="E509" s="190">
        <f t="shared" si="14"/>
        <v>1.8003920933249193</v>
      </c>
      <c r="F509" s="198">
        <v>21.465530253932251</v>
      </c>
      <c r="G509" s="198">
        <v>11.962238045209528</v>
      </c>
      <c r="H509" s="190">
        <f>F509/G509</f>
        <v>1.7944409877822545</v>
      </c>
      <c r="I509" s="191">
        <v>28.655064188561301</v>
      </c>
      <c r="J509" s="191">
        <v>10.705249407795799</v>
      </c>
      <c r="K509" s="191">
        <f>I509/J509</f>
        <v>2.6767301813345936</v>
      </c>
      <c r="L509" s="191">
        <v>23.068971613281299</v>
      </c>
      <c r="M509" s="191">
        <v>9.4308030674418006</v>
      </c>
      <c r="N509" s="191">
        <f>L509/M509</f>
        <v>2.4461301384738796</v>
      </c>
      <c r="O509" s="191">
        <v>24.987831877249398</v>
      </c>
      <c r="P509" s="191">
        <v>13.7526928310096</v>
      </c>
      <c r="Q509" s="191">
        <f>O509/P509</f>
        <v>1.816941029971002</v>
      </c>
    </row>
    <row r="510" spans="1:17" x14ac:dyDescent="0.25">
      <c r="A510" s="188" t="s">
        <v>487</v>
      </c>
      <c r="B510" s="195" t="s">
        <v>486</v>
      </c>
      <c r="C510" s="235">
        <v>20.096794123413492</v>
      </c>
      <c r="D510" s="235">
        <v>13.782047709766765</v>
      </c>
      <c r="E510" s="190">
        <f t="shared" si="14"/>
        <v>1.4581863701699225</v>
      </c>
      <c r="F510" s="198">
        <v>22.477034639426343</v>
      </c>
      <c r="G510" s="198">
        <v>13.986711139933629</v>
      </c>
      <c r="H510" s="190">
        <f>F510/G510</f>
        <v>1.6070278719957181</v>
      </c>
      <c r="I510" s="191">
        <v>20.958010634919798</v>
      </c>
      <c r="J510" s="191">
        <v>12.5081621002823</v>
      </c>
      <c r="K510" s="191">
        <f>I510/J510</f>
        <v>1.6755467723309079</v>
      </c>
      <c r="L510" s="191">
        <v>18.435249259045499</v>
      </c>
      <c r="M510" s="191">
        <v>9.7972435003138507</v>
      </c>
      <c r="N510" s="191">
        <f>L510/M510</f>
        <v>1.8816771532171199</v>
      </c>
      <c r="O510" s="191">
        <v>20.385167086176299</v>
      </c>
      <c r="P510" s="191">
        <v>9.8511608927241596</v>
      </c>
      <c r="Q510" s="191">
        <f>O510/P510</f>
        <v>2.0693162266015079</v>
      </c>
    </row>
    <row r="511" spans="1:17" x14ac:dyDescent="0.25">
      <c r="A511" s="188" t="s">
        <v>481</v>
      </c>
      <c r="B511" s="195" t="s">
        <v>480</v>
      </c>
      <c r="C511" s="235">
        <v>28.325558305713059</v>
      </c>
      <c r="D511" s="235"/>
      <c r="E511" s="190"/>
      <c r="F511" s="198">
        <v>32.33011235936155</v>
      </c>
      <c r="G511" s="198"/>
      <c r="H511" s="190"/>
      <c r="I511" s="191">
        <v>25.899714303994699</v>
      </c>
      <c r="J511" s="191" t="s">
        <v>87</v>
      </c>
      <c r="K511" s="191"/>
      <c r="L511" s="191">
        <v>26.870227861151299</v>
      </c>
      <c r="M511" s="191" t="s">
        <v>87</v>
      </c>
      <c r="N511" s="191"/>
      <c r="O511" s="191">
        <v>23.2341838564002</v>
      </c>
      <c r="P511" s="191" t="s">
        <v>87</v>
      </c>
      <c r="Q511" s="191"/>
    </row>
    <row r="512" spans="1:17" x14ac:dyDescent="0.25">
      <c r="A512" s="188" t="s">
        <v>909</v>
      </c>
      <c r="B512" s="195" t="s">
        <v>2033</v>
      </c>
      <c r="C512" s="235">
        <v>57.944582632021216</v>
      </c>
      <c r="D512" s="235">
        <v>59.69757645628502</v>
      </c>
      <c r="E512" s="190">
        <f t="shared" si="14"/>
        <v>0.97063542729330943</v>
      </c>
      <c r="F512" s="198">
        <v>60.161779591208457</v>
      </c>
      <c r="G512" s="198">
        <v>59.010153776774786</v>
      </c>
      <c r="H512" s="190">
        <f t="shared" ref="H512:H517" si="19">F512/G512</f>
        <v>1.0195157229854048</v>
      </c>
      <c r="I512" s="191">
        <v>53.556292682837999</v>
      </c>
      <c r="J512" s="191">
        <v>52.280543476927399</v>
      </c>
      <c r="K512" s="191">
        <f t="shared" ref="K512:K517" si="20">I512/J512</f>
        <v>1.024401988217158</v>
      </c>
      <c r="L512" s="191">
        <v>51.8987764349448</v>
      </c>
      <c r="M512" s="191">
        <v>45.100635367930799</v>
      </c>
      <c r="N512" s="191">
        <f t="shared" ref="N512:N517" si="21">L512/M512</f>
        <v>1.1507327116692436</v>
      </c>
      <c r="O512" s="191">
        <v>57.208828906956199</v>
      </c>
      <c r="P512" s="191">
        <v>41.071459580241701</v>
      </c>
      <c r="Q512" s="191">
        <f t="shared" ref="Q512:Q517" si="22">O512/P512</f>
        <v>1.3929095652222139</v>
      </c>
    </row>
    <row r="513" spans="1:17" x14ac:dyDescent="0.25">
      <c r="A513" s="188" t="s">
        <v>485</v>
      </c>
      <c r="B513" s="195" t="s">
        <v>484</v>
      </c>
      <c r="C513" s="235">
        <v>40.895892442579779</v>
      </c>
      <c r="D513" s="235">
        <v>45.871969594499234</v>
      </c>
      <c r="E513" s="190">
        <f t="shared" si="14"/>
        <v>0.89152248756904995</v>
      </c>
      <c r="F513" s="198">
        <v>42.877477919351314</v>
      </c>
      <c r="G513" s="198">
        <v>47.596102965317158</v>
      </c>
      <c r="H513" s="190">
        <f t="shared" si="19"/>
        <v>0.90086110517484463</v>
      </c>
      <c r="I513" s="191">
        <v>38.772325248175903</v>
      </c>
      <c r="J513" s="191">
        <v>40.509970432175102</v>
      </c>
      <c r="K513" s="191">
        <f t="shared" si="20"/>
        <v>0.95710574050137864</v>
      </c>
      <c r="L513" s="191">
        <v>37.196701510469502</v>
      </c>
      <c r="M513" s="191">
        <v>35.237283959658498</v>
      </c>
      <c r="N513" s="191">
        <f t="shared" si="21"/>
        <v>1.0556063728706857</v>
      </c>
      <c r="O513" s="191">
        <v>41.030996830708901</v>
      </c>
      <c r="P513" s="191">
        <v>32.523808935592001</v>
      </c>
      <c r="Q513" s="191">
        <f t="shared" si="22"/>
        <v>1.2615680073623594</v>
      </c>
    </row>
    <row r="514" spans="1:17" x14ac:dyDescent="0.25">
      <c r="A514" s="188" t="s">
        <v>483</v>
      </c>
      <c r="B514" s="195" t="s">
        <v>482</v>
      </c>
      <c r="C514" s="235">
        <v>17.048690189441437</v>
      </c>
      <c r="D514" s="235">
        <v>13.825606861785783</v>
      </c>
      <c r="E514" s="190">
        <f t="shared" si="14"/>
        <v>1.2331241847013827</v>
      </c>
      <c r="F514" s="198">
        <v>17.28430167185714</v>
      </c>
      <c r="G514" s="198">
        <v>11.414050811457624</v>
      </c>
      <c r="H514" s="190">
        <f t="shared" si="19"/>
        <v>1.5143003967098916</v>
      </c>
      <c r="I514" s="191">
        <v>14.783967434662101</v>
      </c>
      <c r="J514" s="191">
        <v>11.7705730447523</v>
      </c>
      <c r="K514" s="191">
        <f t="shared" si="20"/>
        <v>1.2560108482783909</v>
      </c>
      <c r="L514" s="191">
        <v>14.7020749244753</v>
      </c>
      <c r="M514" s="191">
        <v>9.8633514082722904</v>
      </c>
      <c r="N514" s="191">
        <f t="shared" si="21"/>
        <v>1.4905760036233549</v>
      </c>
      <c r="O514" s="191">
        <v>16.177832076247299</v>
      </c>
      <c r="P514" s="191">
        <v>8.5476506446497105</v>
      </c>
      <c r="Q514" s="191">
        <f t="shared" si="22"/>
        <v>1.8926641657229639</v>
      </c>
    </row>
    <row r="515" spans="1:17" x14ac:dyDescent="0.25">
      <c r="A515" s="188" t="s">
        <v>1443</v>
      </c>
      <c r="B515" s="195" t="s">
        <v>2034</v>
      </c>
      <c r="C515" s="235">
        <v>997.7454023491299</v>
      </c>
      <c r="D515" s="235">
        <v>792.19341922935632</v>
      </c>
      <c r="E515" s="190">
        <f t="shared" si="14"/>
        <v>1.2594719649649879</v>
      </c>
      <c r="F515" s="198">
        <v>1126.3370003477369</v>
      </c>
      <c r="G515" s="198">
        <v>850.00796518825985</v>
      </c>
      <c r="H515" s="190">
        <f t="shared" si="19"/>
        <v>1.3250899361846282</v>
      </c>
      <c r="I515" s="191">
        <v>1323.30059773213</v>
      </c>
      <c r="J515" s="191">
        <v>723.71133150375204</v>
      </c>
      <c r="K515" s="191">
        <f t="shared" si="20"/>
        <v>1.8284923009047418</v>
      </c>
      <c r="L515" s="191">
        <v>953.28256880103299</v>
      </c>
      <c r="M515" s="191">
        <v>641.89215919854405</v>
      </c>
      <c r="N515" s="191">
        <f t="shared" si="21"/>
        <v>1.485113278204373</v>
      </c>
      <c r="O515" s="191">
        <v>900.22854507233399</v>
      </c>
      <c r="P515" s="191">
        <v>587.58223171490897</v>
      </c>
      <c r="Q515" s="191">
        <f t="shared" si="22"/>
        <v>1.5320894616655443</v>
      </c>
    </row>
    <row r="516" spans="1:17" x14ac:dyDescent="0.25">
      <c r="A516" s="188" t="s">
        <v>908</v>
      </c>
      <c r="B516" s="195" t="s">
        <v>907</v>
      </c>
      <c r="C516" s="235">
        <v>7.0866246317782933</v>
      </c>
      <c r="D516" s="235">
        <v>37.79602707519259</v>
      </c>
      <c r="E516" s="190">
        <f t="shared" si="14"/>
        <v>0.18749654871608443</v>
      </c>
      <c r="F516" s="198">
        <v>54.738017907317605</v>
      </c>
      <c r="G516" s="198">
        <v>34.669491728722896</v>
      </c>
      <c r="H516" s="190">
        <f t="shared" si="19"/>
        <v>1.5788526216543401</v>
      </c>
      <c r="I516" s="191">
        <v>7.8467495116529102</v>
      </c>
      <c r="J516" s="191">
        <v>17.968234043870002</v>
      </c>
      <c r="K516" s="191">
        <f t="shared" si="20"/>
        <v>0.43670120794813932</v>
      </c>
      <c r="L516" s="191">
        <v>9.9999167967219407</v>
      </c>
      <c r="M516" s="191">
        <v>19.7223818137325</v>
      </c>
      <c r="N516" s="191">
        <f t="shared" si="21"/>
        <v>0.50703393186309254</v>
      </c>
      <c r="O516" s="191">
        <v>17.685626062164602</v>
      </c>
      <c r="P516" s="191">
        <v>27.166280644673702</v>
      </c>
      <c r="Q516" s="191">
        <f t="shared" si="22"/>
        <v>0.65101389084089045</v>
      </c>
    </row>
    <row r="517" spans="1:17" x14ac:dyDescent="0.25">
      <c r="A517" s="188" t="s">
        <v>906</v>
      </c>
      <c r="B517" s="195" t="s">
        <v>905</v>
      </c>
      <c r="C517" s="235">
        <v>18.485992522725798</v>
      </c>
      <c r="D517" s="235">
        <v>7.6900880937865566</v>
      </c>
      <c r="E517" s="190">
        <f t="shared" ref="E517:E549" si="23">C517/D517</f>
        <v>2.403872660140542</v>
      </c>
      <c r="F517" s="198">
        <v>12.695782471932324</v>
      </c>
      <c r="G517" s="198">
        <v>9.8545242078778905</v>
      </c>
      <c r="H517" s="190">
        <f t="shared" si="19"/>
        <v>1.2883201871667309</v>
      </c>
      <c r="I517" s="191">
        <v>17.679012616504899</v>
      </c>
      <c r="J517" s="191">
        <v>7.8499850063024299</v>
      </c>
      <c r="K517" s="191">
        <f t="shared" si="20"/>
        <v>2.2521078196087188</v>
      </c>
      <c r="L517" s="191">
        <v>19.350205908626702</v>
      </c>
      <c r="M517" s="191">
        <v>7.58305483376704</v>
      </c>
      <c r="N517" s="191">
        <f t="shared" si="21"/>
        <v>2.5517692187139422</v>
      </c>
      <c r="O517" s="191">
        <v>12.9110622970141</v>
      </c>
      <c r="P517" s="191">
        <v>7.54617707633777</v>
      </c>
      <c r="Q517" s="191">
        <f t="shared" si="22"/>
        <v>1.7109408070344354</v>
      </c>
    </row>
    <row r="518" spans="1:17" x14ac:dyDescent="0.25">
      <c r="A518" s="188" t="s">
        <v>866</v>
      </c>
      <c r="B518" s="195" t="s">
        <v>865</v>
      </c>
      <c r="C518" s="235">
        <v>25.699369366252814</v>
      </c>
      <c r="D518" s="235"/>
      <c r="E518" s="190"/>
      <c r="F518" s="198">
        <v>21.112501262457734</v>
      </c>
      <c r="G518" s="198"/>
      <c r="H518" s="190"/>
      <c r="I518" s="191">
        <v>22.887806631749399</v>
      </c>
      <c r="J518" s="191" t="s">
        <v>87</v>
      </c>
      <c r="K518" s="191"/>
      <c r="L518" s="191">
        <v>26.934238743919501</v>
      </c>
      <c r="M518" s="191" t="s">
        <v>87</v>
      </c>
      <c r="N518" s="191"/>
      <c r="O518" s="191">
        <v>20.972068590203399</v>
      </c>
      <c r="P518" s="191" t="s">
        <v>87</v>
      </c>
      <c r="Q518" s="191"/>
    </row>
    <row r="519" spans="1:17" x14ac:dyDescent="0.25">
      <c r="A519" s="188" t="s">
        <v>904</v>
      </c>
      <c r="B519" s="195" t="s">
        <v>903</v>
      </c>
      <c r="C519" s="235">
        <v>37.842356643241331</v>
      </c>
      <c r="D519" s="235">
        <v>31.446684295188096</v>
      </c>
      <c r="E519" s="190">
        <f t="shared" si="23"/>
        <v>1.2033814531292855</v>
      </c>
      <c r="F519" s="198">
        <v>45.624742558604638</v>
      </c>
      <c r="G519" s="198">
        <v>33.17589205045946</v>
      </c>
      <c r="H519" s="190">
        <f t="shared" ref="H519:H530" si="24">F519/G519</f>
        <v>1.3752378531136669</v>
      </c>
      <c r="I519" s="191">
        <v>197.34585644309101</v>
      </c>
      <c r="J519" s="191">
        <v>26.181619260196001</v>
      </c>
      <c r="K519" s="191">
        <f t="shared" ref="K519:K530" si="25">I519/J519</f>
        <v>7.5375726184788174</v>
      </c>
      <c r="L519" s="191">
        <v>36.531359081203298</v>
      </c>
      <c r="M519" s="191">
        <v>22.073176048170598</v>
      </c>
      <c r="N519" s="191">
        <f t="shared" ref="N519:N530" si="26">L519/M519</f>
        <v>1.6550114492577057</v>
      </c>
      <c r="O519" s="191">
        <v>38.891019290199402</v>
      </c>
      <c r="P519" s="191">
        <v>19.384038037783998</v>
      </c>
      <c r="Q519" s="191">
        <f t="shared" ref="Q519:Q530" si="27">O519/P519</f>
        <v>2.006342497594761</v>
      </c>
    </row>
    <row r="520" spans="1:17" x14ac:dyDescent="0.25">
      <c r="A520" s="188" t="s">
        <v>902</v>
      </c>
      <c r="B520" s="195" t="s">
        <v>901</v>
      </c>
      <c r="C520" s="235">
        <v>46.44114061405967</v>
      </c>
      <c r="D520" s="235">
        <v>31.66801688689474</v>
      </c>
      <c r="E520" s="190">
        <f t="shared" si="23"/>
        <v>1.4664998057797085</v>
      </c>
      <c r="F520" s="198">
        <v>52.537002858959774</v>
      </c>
      <c r="G520" s="198">
        <v>30.863648084113059</v>
      </c>
      <c r="H520" s="190">
        <f t="shared" si="24"/>
        <v>1.7022291958416604</v>
      </c>
      <c r="I520" s="191">
        <v>31.301647956373799</v>
      </c>
      <c r="J520" s="191">
        <v>23.5415031457241</v>
      </c>
      <c r="K520" s="191">
        <f t="shared" si="25"/>
        <v>1.3296367594972027</v>
      </c>
      <c r="L520" s="191">
        <v>50.531100314409102</v>
      </c>
      <c r="M520" s="191">
        <v>21.0169244717823</v>
      </c>
      <c r="N520" s="191">
        <f t="shared" si="26"/>
        <v>2.4043051771087183</v>
      </c>
      <c r="O520" s="191">
        <v>33.416660680799602</v>
      </c>
      <c r="P520" s="191">
        <v>19.669315763780201</v>
      </c>
      <c r="Q520" s="191">
        <f t="shared" si="27"/>
        <v>1.6989233932750354</v>
      </c>
    </row>
    <row r="521" spans="1:17" x14ac:dyDescent="0.25">
      <c r="A521" s="188" t="s">
        <v>898</v>
      </c>
      <c r="B521" s="195" t="s">
        <v>897</v>
      </c>
      <c r="C521" s="235">
        <v>180.70116395952101</v>
      </c>
      <c r="D521" s="235">
        <v>46.512019777908037</v>
      </c>
      <c r="E521" s="190">
        <f t="shared" si="23"/>
        <v>3.8850422927741621</v>
      </c>
      <c r="F521" s="198">
        <v>153.59935454340894</v>
      </c>
      <c r="G521" s="198">
        <v>45.504602311919534</v>
      </c>
      <c r="H521" s="190">
        <f t="shared" si="24"/>
        <v>3.3754685622903451</v>
      </c>
      <c r="I521" s="191">
        <v>165.787575915356</v>
      </c>
      <c r="J521" s="191">
        <v>34.215551370996302</v>
      </c>
      <c r="K521" s="191">
        <f t="shared" si="25"/>
        <v>4.8453866523364031</v>
      </c>
      <c r="L521" s="191">
        <v>164.77068346876899</v>
      </c>
      <c r="M521" s="191">
        <v>34.652376500564898</v>
      </c>
      <c r="N521" s="191">
        <f t="shared" si="26"/>
        <v>4.7549605570654849</v>
      </c>
      <c r="O521" s="191">
        <v>190.421725798126</v>
      </c>
      <c r="P521" s="191">
        <v>36.030001346756897</v>
      </c>
      <c r="Q521" s="191">
        <f t="shared" si="27"/>
        <v>5.2850879456119166</v>
      </c>
    </row>
    <row r="522" spans="1:17" x14ac:dyDescent="0.25">
      <c r="A522" s="188" t="s">
        <v>896</v>
      </c>
      <c r="B522" s="195" t="s">
        <v>895</v>
      </c>
      <c r="C522" s="235">
        <v>73.108759022613867</v>
      </c>
      <c r="D522" s="235">
        <v>128.80005044337972</v>
      </c>
      <c r="E522" s="190">
        <f t="shared" si="23"/>
        <v>0.56761436638374885</v>
      </c>
      <c r="F522" s="198">
        <v>74.854706614802666</v>
      </c>
      <c r="G522" s="198">
        <v>128.05513157603914</v>
      </c>
      <c r="H522" s="190">
        <f t="shared" si="24"/>
        <v>0.58455062045173833</v>
      </c>
      <c r="I522" s="191">
        <v>72.681260698364298</v>
      </c>
      <c r="J522" s="191">
        <v>111.109523964953</v>
      </c>
      <c r="K522" s="191">
        <f t="shared" si="25"/>
        <v>0.65414069023722909</v>
      </c>
      <c r="L522" s="191">
        <v>82.063863220843103</v>
      </c>
      <c r="M522" s="191">
        <v>119.85243851108901</v>
      </c>
      <c r="N522" s="191">
        <f t="shared" si="26"/>
        <v>0.68470749732180358</v>
      </c>
      <c r="O522" s="191">
        <v>85.661099845932895</v>
      </c>
      <c r="P522" s="191">
        <v>104.52262932429799</v>
      </c>
      <c r="Q522" s="191">
        <f t="shared" si="27"/>
        <v>0.81954597200340018</v>
      </c>
    </row>
    <row r="523" spans="1:17" x14ac:dyDescent="0.25">
      <c r="A523" s="188" t="s">
        <v>894</v>
      </c>
      <c r="B523" s="195" t="s">
        <v>893</v>
      </c>
      <c r="C523" s="235">
        <v>55.027586488048229</v>
      </c>
      <c r="D523" s="235">
        <v>89.22361849234035</v>
      </c>
      <c r="E523" s="190">
        <f t="shared" si="23"/>
        <v>0.61673789314846295</v>
      </c>
      <c r="F523" s="198">
        <v>169.50985522138285</v>
      </c>
      <c r="G523" s="198">
        <v>112.36298206083863</v>
      </c>
      <c r="H523" s="190">
        <f t="shared" si="24"/>
        <v>1.5085916385665361</v>
      </c>
      <c r="I523" s="191">
        <v>111.17754038964</v>
      </c>
      <c r="J523" s="191">
        <v>101.73105207019</v>
      </c>
      <c r="K523" s="191">
        <f t="shared" si="25"/>
        <v>1.0928574720030648</v>
      </c>
      <c r="L523" s="191">
        <v>80.279478644695899</v>
      </c>
      <c r="M523" s="191">
        <v>88.703377437956306</v>
      </c>
      <c r="N523" s="191">
        <f t="shared" si="26"/>
        <v>0.90503294196263817</v>
      </c>
      <c r="O523" s="191">
        <v>89.417912228889094</v>
      </c>
      <c r="P523" s="191">
        <v>66.153472014263599</v>
      </c>
      <c r="Q523" s="191">
        <f t="shared" si="27"/>
        <v>1.3516737596117308</v>
      </c>
    </row>
    <row r="524" spans="1:17" x14ac:dyDescent="0.25">
      <c r="A524" s="188" t="s">
        <v>892</v>
      </c>
      <c r="B524" s="195" t="s">
        <v>891</v>
      </c>
      <c r="C524" s="235">
        <v>34.891854478353409</v>
      </c>
      <c r="D524" s="235">
        <v>38.496983283584193</v>
      </c>
      <c r="E524" s="190">
        <f t="shared" si="23"/>
        <v>0.90635295293987161</v>
      </c>
      <c r="F524" s="198">
        <v>50.618934478572825</v>
      </c>
      <c r="G524" s="198">
        <v>46.353561655772964</v>
      </c>
      <c r="H524" s="190">
        <f t="shared" si="24"/>
        <v>1.0920182326975223</v>
      </c>
      <c r="I524" s="191">
        <v>36.270884375005402</v>
      </c>
      <c r="J524" s="191">
        <v>39.659461313976998</v>
      </c>
      <c r="K524" s="191">
        <f t="shared" si="25"/>
        <v>0.91455817031540532</v>
      </c>
      <c r="L524" s="191">
        <v>36.194438567321598</v>
      </c>
      <c r="M524" s="191">
        <v>37.045011772339201</v>
      </c>
      <c r="N524" s="191">
        <f t="shared" si="26"/>
        <v>0.97703946727713797</v>
      </c>
      <c r="O524" s="191">
        <v>39.948052607854301</v>
      </c>
      <c r="P524" s="191">
        <v>31.285507934985699</v>
      </c>
      <c r="Q524" s="191">
        <f t="shared" si="27"/>
        <v>1.2768868158020705</v>
      </c>
    </row>
    <row r="525" spans="1:17" x14ac:dyDescent="0.25">
      <c r="A525" s="188" t="s">
        <v>888</v>
      </c>
      <c r="B525" s="195" t="s">
        <v>887</v>
      </c>
      <c r="C525" s="235">
        <v>5.2820078545667473</v>
      </c>
      <c r="D525" s="235">
        <v>14.634121827285282</v>
      </c>
      <c r="E525" s="190">
        <f t="shared" si="23"/>
        <v>0.36093780801513198</v>
      </c>
      <c r="F525" s="198">
        <v>38.330072918290824</v>
      </c>
      <c r="G525" s="198">
        <v>18.722175148563739</v>
      </c>
      <c r="H525" s="190">
        <f t="shared" si="24"/>
        <v>2.0473087455990013</v>
      </c>
      <c r="I525" s="191">
        <v>21.918497282365401</v>
      </c>
      <c r="J525" s="191">
        <v>19.067467206195101</v>
      </c>
      <c r="K525" s="191">
        <f t="shared" si="25"/>
        <v>1.1495232715147394</v>
      </c>
      <c r="L525" s="191">
        <v>18.444379781419901</v>
      </c>
      <c r="M525" s="191">
        <v>7.8227971804852601</v>
      </c>
      <c r="N525" s="191">
        <f t="shared" si="26"/>
        <v>2.3577729750467298</v>
      </c>
      <c r="O525" s="191">
        <v>9.7754180221829508</v>
      </c>
      <c r="P525" s="191">
        <v>5.99367655317387</v>
      </c>
      <c r="Q525" s="191">
        <f t="shared" si="27"/>
        <v>1.6309552134585092</v>
      </c>
    </row>
    <row r="526" spans="1:17" x14ac:dyDescent="0.25">
      <c r="A526" s="188" t="s">
        <v>886</v>
      </c>
      <c r="B526" s="195" t="s">
        <v>885</v>
      </c>
      <c r="C526" s="235">
        <v>24.328706701124251</v>
      </c>
      <c r="D526" s="235">
        <v>10.668418569483114</v>
      </c>
      <c r="E526" s="190">
        <f t="shared" si="23"/>
        <v>2.2804417114563007</v>
      </c>
      <c r="F526" s="198">
        <v>26.091206779600569</v>
      </c>
      <c r="G526" s="198">
        <v>10.693963145157612</v>
      </c>
      <c r="H526" s="190">
        <f t="shared" si="24"/>
        <v>2.439807059875184</v>
      </c>
      <c r="I526" s="191">
        <v>15.6487744014533</v>
      </c>
      <c r="J526" s="191">
        <v>9.6009493367481493</v>
      </c>
      <c r="K526" s="191">
        <f t="shared" si="25"/>
        <v>1.6299194853113927</v>
      </c>
      <c r="L526" s="191">
        <v>22.234367483234699</v>
      </c>
      <c r="M526" s="191">
        <v>8.21039889472849</v>
      </c>
      <c r="N526" s="191">
        <f t="shared" si="26"/>
        <v>2.7080739642881833</v>
      </c>
      <c r="O526" s="191">
        <v>25.312224131897398</v>
      </c>
      <c r="P526" s="191">
        <v>9.3329282340668396</v>
      </c>
      <c r="Q526" s="191">
        <f t="shared" si="27"/>
        <v>2.7121417305560436</v>
      </c>
    </row>
    <row r="527" spans="1:17" x14ac:dyDescent="0.25">
      <c r="A527" s="188" t="s">
        <v>884</v>
      </c>
      <c r="B527" s="195" t="s">
        <v>883</v>
      </c>
      <c r="C527" s="235">
        <v>120.58477043366948</v>
      </c>
      <c r="D527" s="235">
        <v>73.951480912556178</v>
      </c>
      <c r="E527" s="190">
        <f t="shared" si="23"/>
        <v>1.6305930448675499</v>
      </c>
      <c r="F527" s="198">
        <v>61.708282068700576</v>
      </c>
      <c r="G527" s="198">
        <v>82.192067848216013</v>
      </c>
      <c r="H527" s="190">
        <f t="shared" si="24"/>
        <v>0.75078147665851624</v>
      </c>
      <c r="I527" s="191">
        <v>61.801700789465102</v>
      </c>
      <c r="J527" s="191">
        <v>59.209974334787198</v>
      </c>
      <c r="K527" s="191">
        <f t="shared" si="25"/>
        <v>1.0437717881791955</v>
      </c>
      <c r="L527" s="191">
        <v>57.361559866991797</v>
      </c>
      <c r="M527" s="191">
        <v>50.584561981648797</v>
      </c>
      <c r="N527" s="191">
        <f t="shared" si="26"/>
        <v>1.1339736397796936</v>
      </c>
      <c r="O527" s="191">
        <v>53.257937334959003</v>
      </c>
      <c r="P527" s="191">
        <v>51.740021279341299</v>
      </c>
      <c r="Q527" s="191">
        <f t="shared" si="27"/>
        <v>1.0293373682129461</v>
      </c>
    </row>
    <row r="528" spans="1:17" x14ac:dyDescent="0.25">
      <c r="A528" s="188" t="s">
        <v>882</v>
      </c>
      <c r="B528" s="195" t="s">
        <v>881</v>
      </c>
      <c r="C528" s="235">
        <v>45.747942181450959</v>
      </c>
      <c r="D528" s="235">
        <v>12.385450301895826</v>
      </c>
      <c r="E528" s="190">
        <f t="shared" si="23"/>
        <v>3.6936842073839151</v>
      </c>
      <c r="F528" s="198">
        <v>22.521690418445026</v>
      </c>
      <c r="G528" s="198">
        <v>13.431210700213578</v>
      </c>
      <c r="H528" s="190">
        <f t="shared" si="24"/>
        <v>1.6768175945662809</v>
      </c>
      <c r="I528" s="191">
        <v>15.7563346905999</v>
      </c>
      <c r="J528" s="191">
        <v>8.8098326675322092</v>
      </c>
      <c r="K528" s="191">
        <f t="shared" si="25"/>
        <v>1.7884942070089884</v>
      </c>
      <c r="L528" s="191">
        <v>21.032798960327199</v>
      </c>
      <c r="M528" s="191">
        <v>8.7430755928478305</v>
      </c>
      <c r="N528" s="191">
        <f t="shared" si="26"/>
        <v>2.405652191493441</v>
      </c>
      <c r="O528" s="191">
        <v>18.350949104666402</v>
      </c>
      <c r="P528" s="191">
        <v>8.0017104811149995</v>
      </c>
      <c r="Q528" s="191">
        <f t="shared" si="27"/>
        <v>2.2933782905513578</v>
      </c>
    </row>
    <row r="529" spans="1:17" x14ac:dyDescent="0.25">
      <c r="A529" s="188" t="s">
        <v>880</v>
      </c>
      <c r="B529" s="195" t="s">
        <v>879</v>
      </c>
      <c r="C529" s="235">
        <v>5.1561749969047401</v>
      </c>
      <c r="D529" s="235">
        <v>4.6300731293812332</v>
      </c>
      <c r="E529" s="190">
        <f t="shared" si="23"/>
        <v>1.1136271183677429</v>
      </c>
      <c r="F529" s="198">
        <v>2.3961611522860928</v>
      </c>
      <c r="G529" s="198">
        <v>3.8452117467002327</v>
      </c>
      <c r="H529" s="190">
        <f t="shared" si="24"/>
        <v>0.62315453871749915</v>
      </c>
      <c r="I529" s="191">
        <v>1.9041773173341801</v>
      </c>
      <c r="J529" s="191">
        <v>4.1185483539484098</v>
      </c>
      <c r="K529" s="191">
        <f t="shared" si="25"/>
        <v>0.46234186263921484</v>
      </c>
      <c r="L529" s="191">
        <v>1.0180366884779599</v>
      </c>
      <c r="M529" s="191">
        <v>6.5118284758334601</v>
      </c>
      <c r="N529" s="191">
        <f t="shared" si="26"/>
        <v>0.1563365331651583</v>
      </c>
      <c r="O529" s="191">
        <v>0.98468193469932996</v>
      </c>
      <c r="P529" s="191">
        <v>4.98608065468507</v>
      </c>
      <c r="Q529" s="191">
        <f t="shared" si="27"/>
        <v>0.19748616255817952</v>
      </c>
    </row>
    <row r="530" spans="1:17" x14ac:dyDescent="0.25">
      <c r="A530" s="188" t="s">
        <v>878</v>
      </c>
      <c r="B530" s="195" t="s">
        <v>877</v>
      </c>
      <c r="C530" s="235">
        <v>14.513815571459777</v>
      </c>
      <c r="D530" s="235">
        <v>19.202599322392718</v>
      </c>
      <c r="E530" s="190">
        <f t="shared" si="23"/>
        <v>0.75582556964227166</v>
      </c>
      <c r="F530" s="198">
        <v>12.548878437406433</v>
      </c>
      <c r="G530" s="198">
        <v>11.033959718202242</v>
      </c>
      <c r="H530" s="190">
        <f t="shared" si="24"/>
        <v>1.1372960168329322</v>
      </c>
      <c r="I530" s="191">
        <v>16.751974575958801</v>
      </c>
      <c r="J530" s="191">
        <v>5.2282705884228404</v>
      </c>
      <c r="K530" s="191">
        <f t="shared" si="25"/>
        <v>3.2041139211603431</v>
      </c>
      <c r="L530" s="191">
        <v>19.1576978585692</v>
      </c>
      <c r="M530" s="191">
        <v>14.2368228691809</v>
      </c>
      <c r="N530" s="191">
        <f t="shared" si="26"/>
        <v>1.345644181613072</v>
      </c>
      <c r="O530" s="191">
        <v>19.645842624598799</v>
      </c>
      <c r="P530" s="191">
        <v>13.0340421465084</v>
      </c>
      <c r="Q530" s="191">
        <f t="shared" si="27"/>
        <v>1.5072716816296001</v>
      </c>
    </row>
    <row r="531" spans="1:17" x14ac:dyDescent="0.25">
      <c r="A531" s="188" t="s">
        <v>876</v>
      </c>
      <c r="B531" s="196">
        <v>690110</v>
      </c>
      <c r="C531" s="235">
        <v>121.2072162368669</v>
      </c>
      <c r="D531" s="235">
        <v>189.55881552429832</v>
      </c>
      <c r="E531" s="190">
        <f t="shared" si="23"/>
        <v>0.63941745943928485</v>
      </c>
      <c r="F531" s="198"/>
      <c r="G531" s="198"/>
      <c r="H531" s="190"/>
      <c r="I531" s="191">
        <v>212.806978635777</v>
      </c>
      <c r="J531" s="191" t="s">
        <v>87</v>
      </c>
      <c r="K531" s="191"/>
      <c r="L531" s="191">
        <v>133.55610113840501</v>
      </c>
      <c r="M531" s="191" t="s">
        <v>87</v>
      </c>
      <c r="N531" s="191"/>
      <c r="O531" s="191">
        <v>110.602912449972</v>
      </c>
      <c r="P531" s="191" t="s">
        <v>87</v>
      </c>
      <c r="Q531" s="191"/>
    </row>
    <row r="532" spans="1:17" x14ac:dyDescent="0.25">
      <c r="A532" s="188" t="s">
        <v>876</v>
      </c>
      <c r="B532" s="195" t="s">
        <v>875</v>
      </c>
      <c r="C532" s="235"/>
      <c r="D532" s="235"/>
      <c r="E532" s="190"/>
      <c r="F532" s="198">
        <v>165.07327032984088</v>
      </c>
      <c r="G532" s="198">
        <v>209.69370990397803</v>
      </c>
      <c r="H532" s="190">
        <f t="shared" ref="H532:H537" si="28">F532/G532</f>
        <v>0.78721135891691962</v>
      </c>
      <c r="I532" s="191" t="s">
        <v>87</v>
      </c>
      <c r="J532" s="191">
        <v>199.12096882963999</v>
      </c>
      <c r="K532" s="191"/>
      <c r="L532" s="191" t="s">
        <v>87</v>
      </c>
      <c r="M532" s="191">
        <v>140.288979415374</v>
      </c>
      <c r="N532" s="191"/>
      <c r="O532" s="191" t="s">
        <v>87</v>
      </c>
      <c r="P532" s="191">
        <v>135.26284191662501</v>
      </c>
      <c r="Q532" s="191"/>
    </row>
    <row r="533" spans="1:17" x14ac:dyDescent="0.25">
      <c r="A533" s="188" t="s">
        <v>874</v>
      </c>
      <c r="B533" s="195" t="s">
        <v>873</v>
      </c>
      <c r="C533" s="235">
        <v>1.2703143543189575</v>
      </c>
      <c r="D533" s="235">
        <v>3.2170795552745468</v>
      </c>
      <c r="E533" s="190">
        <f t="shared" si="23"/>
        <v>0.3948656949549848</v>
      </c>
      <c r="F533" s="198">
        <v>2.6386911363616137</v>
      </c>
      <c r="G533" s="198">
        <v>2.8224078279433713</v>
      </c>
      <c r="H533" s="190">
        <f t="shared" si="28"/>
        <v>0.93490781531894063</v>
      </c>
      <c r="I533" s="191">
        <v>1.6409895479594301</v>
      </c>
      <c r="J533" s="191">
        <v>2.85744867003628</v>
      </c>
      <c r="K533" s="191">
        <f>I533/J533</f>
        <v>0.57428487348421731</v>
      </c>
      <c r="L533" s="191">
        <v>2.44374351185379</v>
      </c>
      <c r="M533" s="191">
        <v>3.9120933081417002</v>
      </c>
      <c r="N533" s="191">
        <f>L533/M533</f>
        <v>0.6246639124808101</v>
      </c>
      <c r="O533" s="191">
        <v>2.8377289881738701</v>
      </c>
      <c r="P533" s="191">
        <v>3.1254546965079801</v>
      </c>
      <c r="Q533" s="191">
        <f>O533/P533</f>
        <v>0.90794116815848225</v>
      </c>
    </row>
    <row r="534" spans="1:17" x14ac:dyDescent="0.25">
      <c r="A534" s="188" t="s">
        <v>872</v>
      </c>
      <c r="B534" s="195" t="s">
        <v>871</v>
      </c>
      <c r="C534" s="235">
        <v>31.848133585231224</v>
      </c>
      <c r="D534" s="235">
        <v>11.15252434135911</v>
      </c>
      <c r="E534" s="190">
        <f t="shared" si="23"/>
        <v>2.8556883276302298</v>
      </c>
      <c r="F534" s="198">
        <v>17.382922415314333</v>
      </c>
      <c r="G534" s="198">
        <v>12.105221051428222</v>
      </c>
      <c r="H534" s="190">
        <f t="shared" si="28"/>
        <v>1.4359855422271224</v>
      </c>
      <c r="I534" s="191">
        <v>18.569870590422099</v>
      </c>
      <c r="J534" s="191">
        <v>11.2071170386221</v>
      </c>
      <c r="K534" s="191">
        <f>I534/J534</f>
        <v>1.6569712376899777</v>
      </c>
      <c r="L534" s="191">
        <v>20.491924405686699</v>
      </c>
      <c r="M534" s="191">
        <v>7.6300219849534203</v>
      </c>
      <c r="N534" s="191">
        <f>L534/M534</f>
        <v>2.6856966396816744</v>
      </c>
      <c r="O534" s="191">
        <v>14.718222856676601</v>
      </c>
      <c r="P534" s="191">
        <v>8.6147192440064799</v>
      </c>
      <c r="Q534" s="191">
        <f>O534/P534</f>
        <v>1.7084971012742536</v>
      </c>
    </row>
    <row r="535" spans="1:17" x14ac:dyDescent="0.25">
      <c r="A535" s="188" t="s">
        <v>870</v>
      </c>
      <c r="B535" s="195" t="s">
        <v>869</v>
      </c>
      <c r="C535" s="235">
        <v>29.767425686474343</v>
      </c>
      <c r="D535" s="235">
        <v>15.598214125191921</v>
      </c>
      <c r="E535" s="190">
        <f t="shared" si="23"/>
        <v>1.9083867837407369</v>
      </c>
      <c r="F535" s="198">
        <v>32.495612921717601</v>
      </c>
      <c r="G535" s="198">
        <v>19.516174067526009</v>
      </c>
      <c r="H535" s="190">
        <f t="shared" si="28"/>
        <v>1.6650606214764585</v>
      </c>
      <c r="I535" s="191">
        <v>32.749150454989298</v>
      </c>
      <c r="J535" s="191">
        <v>18.979376438876901</v>
      </c>
      <c r="K535" s="191">
        <f>I535/J535</f>
        <v>1.7255124561366895</v>
      </c>
      <c r="L535" s="191">
        <v>27.549484800568599</v>
      </c>
      <c r="M535" s="191">
        <v>15.119549166568101</v>
      </c>
      <c r="N535" s="191">
        <f>L535/M535</f>
        <v>1.8221102029606282</v>
      </c>
      <c r="O535" s="191">
        <v>30.1217855685694</v>
      </c>
      <c r="P535" s="191">
        <v>13.961926346117901</v>
      </c>
      <c r="Q535" s="191">
        <f>O535/P535</f>
        <v>2.1574233255387951</v>
      </c>
    </row>
    <row r="536" spans="1:17" x14ac:dyDescent="0.25">
      <c r="A536" s="188" t="s">
        <v>868</v>
      </c>
      <c r="B536" s="195" t="s">
        <v>867</v>
      </c>
      <c r="C536" s="235">
        <v>6.4390365141125514</v>
      </c>
      <c r="D536" s="235">
        <v>3.2288017515563512</v>
      </c>
      <c r="E536" s="190">
        <f t="shared" si="23"/>
        <v>1.9942495729286565</v>
      </c>
      <c r="F536" s="198">
        <v>1.6102149694521712</v>
      </c>
      <c r="G536" s="198">
        <v>2.1667820720092421</v>
      </c>
      <c r="H536" s="190">
        <f t="shared" si="28"/>
        <v>0.74313655731839701</v>
      </c>
      <c r="I536" s="191">
        <v>161.193489939015</v>
      </c>
      <c r="J536" s="191">
        <v>1.7475523583717001</v>
      </c>
      <c r="K536" s="191">
        <f>I536/J536</f>
        <v>92.23957678109781</v>
      </c>
      <c r="L536" s="191">
        <v>3.1547501649226599</v>
      </c>
      <c r="M536" s="191">
        <v>2.9280263688622501</v>
      </c>
      <c r="N536" s="191">
        <f>L536/M536</f>
        <v>1.0774322931212224</v>
      </c>
      <c r="O536" s="191">
        <v>4.5504871000692599</v>
      </c>
      <c r="P536" s="191">
        <v>3.67501894667928</v>
      </c>
      <c r="Q536" s="191">
        <f>O536/P536</f>
        <v>1.238221398608311</v>
      </c>
    </row>
    <row r="537" spans="1:17" x14ac:dyDescent="0.25">
      <c r="A537" s="188" t="s">
        <v>864</v>
      </c>
      <c r="B537" s="195" t="s">
        <v>863</v>
      </c>
      <c r="C537" s="235">
        <v>1.3778696332918845</v>
      </c>
      <c r="D537" s="235">
        <v>1.9489084396853626</v>
      </c>
      <c r="E537" s="190">
        <f t="shared" si="23"/>
        <v>0.7069955700506545</v>
      </c>
      <c r="F537" s="198">
        <v>1.1014974482748123</v>
      </c>
      <c r="G537" s="198">
        <v>2.6945960639926341</v>
      </c>
      <c r="H537" s="190">
        <f t="shared" si="28"/>
        <v>0.40878017413960838</v>
      </c>
      <c r="I537" s="191">
        <v>2.2585943088740299</v>
      </c>
      <c r="J537" s="191">
        <v>1.7830913165170601</v>
      </c>
      <c r="K537" s="191">
        <f>I537/J537</f>
        <v>1.2666733823177252</v>
      </c>
      <c r="L537" s="191">
        <v>3.4339765271854499</v>
      </c>
      <c r="M537" s="191">
        <v>3.2586753456421498</v>
      </c>
      <c r="N537" s="191">
        <f>L537/M537</f>
        <v>1.0537952274925857</v>
      </c>
      <c r="O537" s="191">
        <v>2.6080421024396698</v>
      </c>
      <c r="P537" s="191">
        <v>3.2283946134097601</v>
      </c>
      <c r="Q537" s="191">
        <f>O537/P537</f>
        <v>0.80784489343609467</v>
      </c>
    </row>
    <row r="538" spans="1:17" x14ac:dyDescent="0.25">
      <c r="A538" s="188" t="s">
        <v>846</v>
      </c>
      <c r="B538" s="195" t="s">
        <v>845</v>
      </c>
      <c r="C538" s="235">
        <v>29.111560415564522</v>
      </c>
      <c r="D538" s="235"/>
      <c r="E538" s="190"/>
      <c r="F538" s="198">
        <v>32.601988358322373</v>
      </c>
      <c r="G538" s="198"/>
      <c r="H538" s="190"/>
      <c r="I538" s="191">
        <v>21.863549192962399</v>
      </c>
      <c r="J538" s="191" t="s">
        <v>87</v>
      </c>
      <c r="K538" s="191"/>
      <c r="L538" s="191">
        <v>49.446166402532299</v>
      </c>
      <c r="M538" s="191" t="s">
        <v>87</v>
      </c>
      <c r="N538" s="191"/>
      <c r="O538" s="191">
        <v>17.796253133629801</v>
      </c>
      <c r="P538" s="191" t="s">
        <v>87</v>
      </c>
      <c r="Q538" s="191"/>
    </row>
    <row r="539" spans="1:17" x14ac:dyDescent="0.25">
      <c r="A539" s="188" t="s">
        <v>862</v>
      </c>
      <c r="B539" s="195" t="s">
        <v>861</v>
      </c>
      <c r="C539" s="235"/>
      <c r="D539" s="235">
        <v>16.753315377369105</v>
      </c>
      <c r="E539" s="190"/>
      <c r="F539" s="198"/>
      <c r="G539" s="198">
        <v>16.752136504362728</v>
      </c>
      <c r="H539" s="190"/>
      <c r="I539" s="191" t="s">
        <v>87</v>
      </c>
      <c r="J539" s="191">
        <v>15.6449875452327</v>
      </c>
      <c r="K539" s="191"/>
      <c r="L539" s="191" t="s">
        <v>87</v>
      </c>
      <c r="M539" s="191">
        <v>18.008433796118599</v>
      </c>
      <c r="N539" s="191"/>
      <c r="O539" s="191" t="s">
        <v>87</v>
      </c>
      <c r="P539" s="191">
        <v>11.6261419320453</v>
      </c>
      <c r="Q539" s="191"/>
    </row>
    <row r="540" spans="1:17" x14ac:dyDescent="0.25">
      <c r="A540" s="188" t="s">
        <v>860</v>
      </c>
      <c r="B540" s="195" t="s">
        <v>859</v>
      </c>
      <c r="C540" s="235"/>
      <c r="D540" s="235">
        <v>3.6301277033529264</v>
      </c>
      <c r="E540" s="190"/>
      <c r="F540" s="198"/>
      <c r="G540" s="198">
        <v>3.4985157142225862</v>
      </c>
      <c r="H540" s="190"/>
      <c r="I540" s="191" t="s">
        <v>87</v>
      </c>
      <c r="J540" s="191">
        <v>4.0788166426124004</v>
      </c>
      <c r="K540" s="191"/>
      <c r="L540" s="191" t="s">
        <v>87</v>
      </c>
      <c r="M540" s="191">
        <v>3.98815342875757</v>
      </c>
      <c r="N540" s="191"/>
      <c r="O540" s="191" t="s">
        <v>87</v>
      </c>
      <c r="P540" s="191">
        <v>3.24185252774621</v>
      </c>
      <c r="Q540" s="191"/>
    </row>
    <row r="541" spans="1:17" x14ac:dyDescent="0.25">
      <c r="A541" s="188" t="s">
        <v>842</v>
      </c>
      <c r="B541" s="195" t="s">
        <v>841</v>
      </c>
      <c r="C541" s="235">
        <v>81.8255804574992</v>
      </c>
      <c r="D541" s="235"/>
      <c r="E541" s="190"/>
      <c r="F541" s="198">
        <v>74.545613076284212</v>
      </c>
      <c r="G541" s="198"/>
      <c r="H541" s="190"/>
      <c r="I541" s="191">
        <v>75.458181467221706</v>
      </c>
      <c r="J541" s="191" t="s">
        <v>87</v>
      </c>
      <c r="K541" s="191"/>
      <c r="L541" s="191">
        <v>67.302296464348103</v>
      </c>
      <c r="M541" s="191" t="s">
        <v>87</v>
      </c>
      <c r="N541" s="191"/>
      <c r="O541" s="191">
        <v>60.340832318615298</v>
      </c>
      <c r="P541" s="191" t="s">
        <v>87</v>
      </c>
      <c r="Q541" s="191"/>
    </row>
    <row r="542" spans="1:17" x14ac:dyDescent="0.25">
      <c r="A542" s="188" t="s">
        <v>1689</v>
      </c>
      <c r="B542" s="195" t="s">
        <v>2035</v>
      </c>
      <c r="C542" s="235">
        <v>1797.1521765424513</v>
      </c>
      <c r="D542" s="235">
        <v>1864.1866933398953</v>
      </c>
      <c r="E542" s="190">
        <f t="shared" si="23"/>
        <v>0.96404087796735405</v>
      </c>
      <c r="F542" s="198">
        <v>1704.1874829161984</v>
      </c>
      <c r="G542" s="198">
        <v>1651.7901622151478</v>
      </c>
      <c r="H542" s="190">
        <f>F542/G542</f>
        <v>1.0317215357614085</v>
      </c>
      <c r="I542" s="191">
        <v>1407.37889378215</v>
      </c>
      <c r="J542" s="191">
        <v>1011.3754882619299</v>
      </c>
      <c r="K542" s="191">
        <f>I542/J542</f>
        <v>1.3915493405923454</v>
      </c>
      <c r="L542" s="191">
        <v>1935.21592669761</v>
      </c>
      <c r="M542" s="191">
        <v>1234.7505229261701</v>
      </c>
      <c r="N542" s="191">
        <f>L542/M542</f>
        <v>1.5672930610399289</v>
      </c>
      <c r="O542" s="191">
        <v>1792.93425686053</v>
      </c>
      <c r="P542" s="191">
        <v>1252.6584050136601</v>
      </c>
      <c r="Q542" s="191">
        <f>O542/P542</f>
        <v>1.4313034181421378</v>
      </c>
    </row>
    <row r="543" spans="1:17" x14ac:dyDescent="0.25">
      <c r="A543" s="193" t="s">
        <v>1931</v>
      </c>
      <c r="B543" s="195" t="s">
        <v>2036</v>
      </c>
      <c r="C543" s="235"/>
      <c r="D543" s="235">
        <v>1555.5371945047364</v>
      </c>
      <c r="E543" s="190"/>
      <c r="F543" s="198"/>
      <c r="G543" s="198">
        <v>1313.7091251468778</v>
      </c>
      <c r="H543" s="190"/>
      <c r="I543" s="191"/>
      <c r="J543" s="191"/>
      <c r="K543" s="191"/>
      <c r="L543" s="191"/>
      <c r="M543" s="191"/>
      <c r="N543" s="191"/>
      <c r="O543" s="191"/>
      <c r="P543" s="191"/>
      <c r="Q543" s="191"/>
    </row>
    <row r="544" spans="1:17" x14ac:dyDescent="0.25">
      <c r="A544" s="193" t="s">
        <v>1932</v>
      </c>
      <c r="B544" s="195" t="s">
        <v>1935</v>
      </c>
      <c r="C544" s="235"/>
      <c r="D544" s="235">
        <v>1003.0706894385354</v>
      </c>
      <c r="E544" s="190"/>
      <c r="F544" s="198"/>
      <c r="G544" s="198">
        <v>849.53204394010686</v>
      </c>
      <c r="H544" s="190"/>
      <c r="I544" s="191"/>
      <c r="J544" s="191"/>
      <c r="K544" s="191"/>
      <c r="L544" s="191"/>
      <c r="M544" s="191"/>
      <c r="N544" s="191"/>
      <c r="O544" s="191"/>
      <c r="P544" s="191"/>
      <c r="Q544" s="191"/>
    </row>
    <row r="545" spans="1:17" x14ac:dyDescent="0.25">
      <c r="A545" s="193" t="s">
        <v>1933</v>
      </c>
      <c r="B545" s="195" t="s">
        <v>1936</v>
      </c>
      <c r="C545" s="235"/>
      <c r="D545" s="235">
        <v>328.68274774434673</v>
      </c>
      <c r="E545" s="190"/>
      <c r="F545" s="198"/>
      <c r="G545" s="198">
        <v>286.9697335356729</v>
      </c>
      <c r="H545" s="190"/>
      <c r="I545" s="191"/>
      <c r="J545" s="191"/>
      <c r="K545" s="191"/>
      <c r="L545" s="191"/>
      <c r="M545" s="191"/>
      <c r="N545" s="191"/>
      <c r="O545" s="191"/>
      <c r="P545" s="191"/>
      <c r="Q545" s="191"/>
    </row>
    <row r="546" spans="1:17" x14ac:dyDescent="0.25">
      <c r="A546" s="193" t="s">
        <v>1934</v>
      </c>
      <c r="B546" s="195" t="s">
        <v>1937</v>
      </c>
      <c r="C546" s="235"/>
      <c r="D546" s="235">
        <v>223.78375732185427</v>
      </c>
      <c r="E546" s="190"/>
      <c r="F546" s="198"/>
      <c r="G546" s="198">
        <v>177.20734767109789</v>
      </c>
      <c r="H546" s="190"/>
      <c r="I546" s="191"/>
      <c r="J546" s="191"/>
      <c r="K546" s="191"/>
      <c r="L546" s="191"/>
      <c r="M546" s="191"/>
      <c r="N546" s="191"/>
      <c r="O546" s="191"/>
      <c r="P546" s="191"/>
      <c r="Q546" s="191"/>
    </row>
    <row r="547" spans="1:17" x14ac:dyDescent="0.25">
      <c r="A547" s="188" t="s">
        <v>1632</v>
      </c>
      <c r="B547" s="195" t="s">
        <v>2037</v>
      </c>
      <c r="C547" s="235">
        <v>436.76050607231281</v>
      </c>
      <c r="D547" s="235">
        <v>31.49929579266308</v>
      </c>
      <c r="E547" s="190">
        <f t="shared" si="23"/>
        <v>13.865722870352057</v>
      </c>
      <c r="F547" s="198">
        <v>441.19322784544568</v>
      </c>
      <c r="G547" s="198">
        <v>39.047082450362623</v>
      </c>
      <c r="H547" s="190">
        <f t="shared" ref="H547:H559" si="29">F547/G547</f>
        <v>11.299006229371905</v>
      </c>
      <c r="I547" s="191">
        <v>297.60526787288899</v>
      </c>
      <c r="J547" s="191">
        <v>282.710113946766</v>
      </c>
      <c r="K547" s="191">
        <f>I547/J547</f>
        <v>1.0526870217629629</v>
      </c>
      <c r="L547" s="191">
        <v>444.60470176884002</v>
      </c>
      <c r="M547" s="191">
        <v>332.44378754647698</v>
      </c>
      <c r="N547" s="191">
        <f t="shared" ref="N547:N568" si="30">L547/M547</f>
        <v>1.337383095801369</v>
      </c>
      <c r="O547" s="191">
        <v>391.98034017614998</v>
      </c>
      <c r="P547" s="191">
        <v>330.49427189300701</v>
      </c>
      <c r="Q547" s="191">
        <f t="shared" ref="Q547:Q556" si="31">O547/P547</f>
        <v>1.1860427653737013</v>
      </c>
    </row>
    <row r="548" spans="1:17" x14ac:dyDescent="0.25">
      <c r="A548" s="188" t="s">
        <v>1442</v>
      </c>
      <c r="B548" s="195" t="s">
        <v>1441</v>
      </c>
      <c r="C548" s="235">
        <v>329.69510058495518</v>
      </c>
      <c r="D548" s="235">
        <v>31.49929579266308</v>
      </c>
      <c r="E548" s="190">
        <f t="shared" si="23"/>
        <v>10.466745122021072</v>
      </c>
      <c r="F548" s="198">
        <v>327.10035155626542</v>
      </c>
      <c r="G548" s="198">
        <v>35.267709767237925</v>
      </c>
      <c r="H548" s="190">
        <f t="shared" si="29"/>
        <v>9.2747829024079849</v>
      </c>
      <c r="I548" s="191">
        <v>227.954835271224</v>
      </c>
      <c r="J548" s="191">
        <v>214.67865538896899</v>
      </c>
      <c r="K548" s="191">
        <f>I548/J548</f>
        <v>1.0618421046945741</v>
      </c>
      <c r="L548" s="191">
        <v>346.10848212475503</v>
      </c>
      <c r="M548" s="191">
        <v>259.47763486190098</v>
      </c>
      <c r="N548" s="191">
        <f t="shared" si="30"/>
        <v>1.3338663361447727</v>
      </c>
      <c r="O548" s="191">
        <v>317.91502364303801</v>
      </c>
      <c r="P548" s="191">
        <v>254.03243412839899</v>
      </c>
      <c r="Q548" s="191">
        <f t="shared" si="31"/>
        <v>1.2514741463381405</v>
      </c>
    </row>
    <row r="549" spans="1:17" x14ac:dyDescent="0.25">
      <c r="A549" s="188" t="s">
        <v>858</v>
      </c>
      <c r="B549" s="195" t="s">
        <v>857</v>
      </c>
      <c r="C549" s="235">
        <v>14.347379176653885</v>
      </c>
      <c r="D549" s="235">
        <v>31.49929579266308</v>
      </c>
      <c r="E549" s="190">
        <f t="shared" si="23"/>
        <v>0.45548253748567052</v>
      </c>
      <c r="F549" s="198">
        <v>36.856821463907956</v>
      </c>
      <c r="G549" s="198">
        <v>19.504022030511376</v>
      </c>
      <c r="H549" s="190">
        <f t="shared" si="29"/>
        <v>1.8897036419591045</v>
      </c>
      <c r="I549" s="191" t="s">
        <v>87</v>
      </c>
      <c r="J549" s="191">
        <v>10.3197152513745</v>
      </c>
      <c r="K549" s="191"/>
      <c r="L549" s="191">
        <v>15.8128079229839</v>
      </c>
      <c r="M549" s="191">
        <v>22.039030872136099</v>
      </c>
      <c r="N549" s="191">
        <f t="shared" si="30"/>
        <v>0.71749107366494957</v>
      </c>
      <c r="O549" s="191">
        <v>11.7297601083784</v>
      </c>
      <c r="P549" s="191">
        <v>25.888563473768698</v>
      </c>
      <c r="Q549" s="191">
        <f t="shared" si="31"/>
        <v>0.45308655770967943</v>
      </c>
    </row>
    <row r="550" spans="1:17" x14ac:dyDescent="0.25">
      <c r="A550" s="188" t="s">
        <v>856</v>
      </c>
      <c r="B550" s="195" t="s">
        <v>855</v>
      </c>
      <c r="C550" s="235">
        <v>2.2298038144803924</v>
      </c>
      <c r="D550" s="235"/>
      <c r="E550" s="190"/>
      <c r="F550" s="198">
        <v>2.2646511064416863</v>
      </c>
      <c r="G550" s="198">
        <v>0.18793077510103401</v>
      </c>
      <c r="H550" s="190">
        <f t="shared" si="29"/>
        <v>12.050453712140445</v>
      </c>
      <c r="I550" s="191">
        <v>0.20022458901920001</v>
      </c>
      <c r="J550" s="191">
        <v>4.21981182479478</v>
      </c>
      <c r="K550" s="191">
        <f t="shared" ref="K550:K560" si="32">I550/J550</f>
        <v>4.7448700873986824E-2</v>
      </c>
      <c r="L550" s="191">
        <v>3.9114508162309001</v>
      </c>
      <c r="M550" s="191">
        <v>7.3618053574214803</v>
      </c>
      <c r="N550" s="191">
        <f t="shared" si="30"/>
        <v>0.53131679341233096</v>
      </c>
      <c r="O550" s="191">
        <v>3.85092559733893</v>
      </c>
      <c r="P550" s="191">
        <v>9.2023303747449603</v>
      </c>
      <c r="Q550" s="191">
        <f t="shared" si="31"/>
        <v>0.41847286942745276</v>
      </c>
    </row>
    <row r="551" spans="1:17" x14ac:dyDescent="0.25">
      <c r="A551" s="188" t="s">
        <v>854</v>
      </c>
      <c r="B551" s="195" t="s">
        <v>853</v>
      </c>
      <c r="C551" s="235">
        <v>27.788147969526687</v>
      </c>
      <c r="D551" s="235"/>
      <c r="E551" s="190"/>
      <c r="F551" s="198">
        <v>19.219307106097034</v>
      </c>
      <c r="G551" s="198">
        <v>3.0100751745060452</v>
      </c>
      <c r="H551" s="190">
        <f t="shared" si="29"/>
        <v>6.3849923978230647</v>
      </c>
      <c r="I551" s="191">
        <v>20.158456610494799</v>
      </c>
      <c r="J551" s="191">
        <v>22.6589547866229</v>
      </c>
      <c r="K551" s="191">
        <f t="shared" si="32"/>
        <v>0.88964635837464523</v>
      </c>
      <c r="L551" s="191">
        <v>34.073477826269801</v>
      </c>
      <c r="M551" s="191">
        <v>25.576034707453701</v>
      </c>
      <c r="N551" s="191">
        <f t="shared" si="30"/>
        <v>1.3322423986365513</v>
      </c>
      <c r="O551" s="191">
        <v>20.924513402588101</v>
      </c>
      <c r="P551" s="191">
        <v>22.378802247938101</v>
      </c>
      <c r="Q551" s="191">
        <f t="shared" si="31"/>
        <v>0.93501489359270817</v>
      </c>
    </row>
    <row r="552" spans="1:17" x14ac:dyDescent="0.25">
      <c r="A552" s="188" t="s">
        <v>852</v>
      </c>
      <c r="B552" s="195" t="s">
        <v>851</v>
      </c>
      <c r="C552" s="235">
        <v>38.488067747256089</v>
      </c>
      <c r="D552" s="235"/>
      <c r="E552" s="190"/>
      <c r="F552" s="198">
        <v>37.466955225236347</v>
      </c>
      <c r="G552" s="198">
        <v>0.69056406053893027</v>
      </c>
      <c r="H552" s="190">
        <f t="shared" si="29"/>
        <v>54.255582307594132</v>
      </c>
      <c r="I552" s="191">
        <v>28.643564947187201</v>
      </c>
      <c r="J552" s="191">
        <v>9.2105960886639409</v>
      </c>
      <c r="K552" s="191">
        <f t="shared" si="32"/>
        <v>3.1098492075274731</v>
      </c>
      <c r="L552" s="191">
        <v>35.170236435916898</v>
      </c>
      <c r="M552" s="191">
        <v>10.2175137680647</v>
      </c>
      <c r="N552" s="191">
        <f t="shared" si="30"/>
        <v>3.4421520963194645</v>
      </c>
      <c r="O552" s="191">
        <v>32.796118596807197</v>
      </c>
      <c r="P552" s="191">
        <v>8.6440109737226507</v>
      </c>
      <c r="Q552" s="191">
        <f t="shared" si="31"/>
        <v>3.7940857197550666</v>
      </c>
    </row>
    <row r="553" spans="1:17" x14ac:dyDescent="0.25">
      <c r="A553" s="188" t="s">
        <v>850</v>
      </c>
      <c r="B553" s="195" t="s">
        <v>849</v>
      </c>
      <c r="C553" s="235">
        <v>19.680174879558432</v>
      </c>
      <c r="D553" s="235"/>
      <c r="E553" s="190"/>
      <c r="F553" s="198">
        <v>19.697741583167744</v>
      </c>
      <c r="G553" s="198">
        <v>0.28802213669098603</v>
      </c>
      <c r="H553" s="190">
        <f t="shared" si="29"/>
        <v>68.389679381835535</v>
      </c>
      <c r="I553" s="191">
        <v>15.356975052366201</v>
      </c>
      <c r="J553" s="191">
        <v>3.5749326062042202</v>
      </c>
      <c r="K553" s="191">
        <f t="shared" si="32"/>
        <v>4.295738338035938</v>
      </c>
      <c r="L553" s="191">
        <v>18.4730413703825</v>
      </c>
      <c r="M553" s="191">
        <v>4.0191357022553502</v>
      </c>
      <c r="N553" s="191">
        <f t="shared" si="30"/>
        <v>4.5962721189076294</v>
      </c>
      <c r="O553" s="191">
        <v>19.367449324084401</v>
      </c>
      <c r="P553" s="191">
        <v>3.0758630621385801</v>
      </c>
      <c r="Q553" s="191">
        <f t="shared" si="31"/>
        <v>6.2965902359185781</v>
      </c>
    </row>
    <row r="554" spans="1:17" x14ac:dyDescent="0.25">
      <c r="A554" s="188" t="s">
        <v>848</v>
      </c>
      <c r="B554" s="195" t="s">
        <v>847</v>
      </c>
      <c r="C554" s="235">
        <v>6.9347572494676504</v>
      </c>
      <c r="D554" s="235"/>
      <c r="E554" s="190"/>
      <c r="F554" s="198">
        <v>8.4153972915064355</v>
      </c>
      <c r="G554" s="198">
        <v>0.26347904523950533</v>
      </c>
      <c r="H554" s="190">
        <f t="shared" si="29"/>
        <v>31.93953160053676</v>
      </c>
      <c r="I554" s="191">
        <v>3.17367309086708</v>
      </c>
      <c r="J554" s="191">
        <v>3.1185700828852601</v>
      </c>
      <c r="K554" s="191">
        <f t="shared" si="32"/>
        <v>1.0176693184752288</v>
      </c>
      <c r="L554" s="191">
        <v>3.38478994484975</v>
      </c>
      <c r="M554" s="191">
        <v>2.2980111589152199</v>
      </c>
      <c r="N554" s="191">
        <f t="shared" si="30"/>
        <v>1.4729214571993401</v>
      </c>
      <c r="O554" s="191">
        <v>4.5609465972450103</v>
      </c>
      <c r="P554" s="191">
        <v>1.8581718462854799</v>
      </c>
      <c r="Q554" s="191">
        <f t="shared" si="31"/>
        <v>2.4545343351113771</v>
      </c>
    </row>
    <row r="555" spans="1:17" x14ac:dyDescent="0.25">
      <c r="A555" s="188" t="s">
        <v>844</v>
      </c>
      <c r="B555" s="195" t="s">
        <v>843</v>
      </c>
      <c r="C555" s="235">
        <v>35.656522027257054</v>
      </c>
      <c r="D555" s="235"/>
      <c r="E555" s="190"/>
      <c r="F555" s="198">
        <v>41.960226459731729</v>
      </c>
      <c r="G555" s="198">
        <v>0.44093047768711646</v>
      </c>
      <c r="H555" s="190">
        <f t="shared" si="29"/>
        <v>95.16290794828349</v>
      </c>
      <c r="I555" s="191">
        <v>36.300285073779797</v>
      </c>
      <c r="J555" s="191">
        <v>7.1846327381354902</v>
      </c>
      <c r="K555" s="191">
        <f t="shared" si="32"/>
        <v>5.0524900014861736</v>
      </c>
      <c r="L555" s="191">
        <v>43.319757152291501</v>
      </c>
      <c r="M555" s="191">
        <v>10.0678441329013</v>
      </c>
      <c r="N555" s="191">
        <f t="shared" si="30"/>
        <v>4.3027838512839427</v>
      </c>
      <c r="O555" s="191">
        <v>31.094042483509899</v>
      </c>
      <c r="P555" s="191">
        <v>7.36687540139528</v>
      </c>
      <c r="Q555" s="191">
        <f t="shared" si="31"/>
        <v>4.2207911481196918</v>
      </c>
    </row>
    <row r="556" spans="1:17" x14ac:dyDescent="0.25">
      <c r="A556" s="188" t="s">
        <v>837</v>
      </c>
      <c r="B556" s="195" t="s">
        <v>836</v>
      </c>
      <c r="C556" s="235">
        <v>95.860770520562653</v>
      </c>
      <c r="D556" s="235"/>
      <c r="E556" s="190"/>
      <c r="F556" s="198">
        <v>75.584478488207679</v>
      </c>
      <c r="G556" s="198">
        <v>5.9083628709545506</v>
      </c>
      <c r="H556" s="190">
        <f t="shared" si="29"/>
        <v>12.792795591445504</v>
      </c>
      <c r="I556" s="191">
        <v>68.448380385614996</v>
      </c>
      <c r="J556" s="191">
        <v>83.089114100783604</v>
      </c>
      <c r="K556" s="191">
        <f t="shared" si="32"/>
        <v>0.82379480304230934</v>
      </c>
      <c r="L556" s="191">
        <v>86.210685773010397</v>
      </c>
      <c r="M556" s="191">
        <v>94.702287207447</v>
      </c>
      <c r="N556" s="191">
        <f t="shared" si="30"/>
        <v>0.91033372387474021</v>
      </c>
      <c r="O556" s="191">
        <v>88.270790575942101</v>
      </c>
      <c r="P556" s="191">
        <v>92.147678830656702</v>
      </c>
      <c r="Q556" s="191">
        <f t="shared" si="31"/>
        <v>0.95792744533653085</v>
      </c>
    </row>
    <row r="557" spans="1:17" x14ac:dyDescent="0.25">
      <c r="A557" s="188" t="s">
        <v>1728</v>
      </c>
      <c r="B557" s="195" t="s">
        <v>838</v>
      </c>
      <c r="C557" s="235">
        <v>5.2081716026304719</v>
      </c>
      <c r="D557" s="235"/>
      <c r="E557" s="190"/>
      <c r="F557" s="198">
        <v>4.5937090188583793</v>
      </c>
      <c r="G557" s="198">
        <v>1.445712465498118E-2</v>
      </c>
      <c r="H557" s="190">
        <f t="shared" si="29"/>
        <v>317.74707132207124</v>
      </c>
      <c r="I557" s="191">
        <v>1.42933398472102</v>
      </c>
      <c r="J557" s="191">
        <v>1.50633062850777</v>
      </c>
      <c r="K557" s="191">
        <f t="shared" si="32"/>
        <v>0.94888463241099608</v>
      </c>
      <c r="L557" s="191">
        <v>2.1540361250643101</v>
      </c>
      <c r="M557" s="191">
        <v>2.1846056256603901</v>
      </c>
      <c r="N557" s="191">
        <f t="shared" si="30"/>
        <v>0.98600685623207662</v>
      </c>
      <c r="O557" s="191" t="s">
        <v>87</v>
      </c>
      <c r="P557" s="191" t="s">
        <v>87</v>
      </c>
      <c r="Q557" s="191"/>
    </row>
    <row r="558" spans="1:17" x14ac:dyDescent="0.25">
      <c r="A558" s="188" t="s">
        <v>835</v>
      </c>
      <c r="B558" s="195" t="s">
        <v>834</v>
      </c>
      <c r="C558" s="235">
        <v>80.779811942304136</v>
      </c>
      <c r="D558" s="235"/>
      <c r="E558" s="190"/>
      <c r="F558" s="198">
        <v>75.669252157734292</v>
      </c>
      <c r="G558" s="198">
        <v>4.9064319758931463</v>
      </c>
      <c r="H558" s="190">
        <f t="shared" si="29"/>
        <v>15.422460258191958</v>
      </c>
      <c r="I558" s="191">
        <v>49.678386804262402</v>
      </c>
      <c r="J558" s="191">
        <v>67.435888887323898</v>
      </c>
      <c r="K558" s="191">
        <f t="shared" si="32"/>
        <v>0.73667579124326754</v>
      </c>
      <c r="L558" s="191">
        <v>91.994008198514905</v>
      </c>
      <c r="M558" s="191">
        <v>76.386238449847596</v>
      </c>
      <c r="N558" s="191">
        <f t="shared" si="30"/>
        <v>1.204326984354843</v>
      </c>
      <c r="O558" s="191">
        <v>78.351419222973306</v>
      </c>
      <c r="P558" s="191">
        <v>75.254334355209394</v>
      </c>
      <c r="Q558" s="191">
        <f>O558/P558</f>
        <v>1.0411549034922734</v>
      </c>
    </row>
    <row r="559" spans="1:17" x14ac:dyDescent="0.25">
      <c r="A559" s="188" t="s">
        <v>833</v>
      </c>
      <c r="B559" s="195" t="s">
        <v>832</v>
      </c>
      <c r="C559" s="235">
        <v>1.2665739726485317</v>
      </c>
      <c r="D559" s="235"/>
      <c r="E559" s="190"/>
      <c r="F559" s="198">
        <v>2.5857724637483726</v>
      </c>
      <c r="G559" s="198">
        <v>5.3434095460248798E-2</v>
      </c>
      <c r="H559" s="190">
        <f t="shared" si="29"/>
        <v>48.391807543032243</v>
      </c>
      <c r="I559" s="191">
        <v>1.4462362933747599</v>
      </c>
      <c r="J559" s="191">
        <v>1.7677767536864799</v>
      </c>
      <c r="K559" s="191">
        <f t="shared" si="32"/>
        <v>0.81811025648957814</v>
      </c>
      <c r="L559" s="191">
        <v>3.0662921096109002</v>
      </c>
      <c r="M559" s="191">
        <v>3.38720343716082</v>
      </c>
      <c r="N559" s="191">
        <f t="shared" si="30"/>
        <v>0.90525773443979785</v>
      </c>
      <c r="O559" s="191">
        <v>1.40632792195062</v>
      </c>
      <c r="P559" s="191">
        <v>2.46953422670052</v>
      </c>
      <c r="Q559" s="191">
        <f>O559/P559</f>
        <v>0.56947091752989298</v>
      </c>
    </row>
    <row r="560" spans="1:17" x14ac:dyDescent="0.25">
      <c r="A560" s="188" t="s">
        <v>831</v>
      </c>
      <c r="B560" s="195" t="s">
        <v>830</v>
      </c>
      <c r="C560" s="235">
        <v>1.454919682609193</v>
      </c>
      <c r="D560" s="235"/>
      <c r="E560" s="190"/>
      <c r="F560" s="198">
        <v>2.7860391916278044</v>
      </c>
      <c r="G560" s="198"/>
      <c r="H560" s="190"/>
      <c r="I560" s="191">
        <v>3.1193184395360101</v>
      </c>
      <c r="J560" s="191">
        <v>0.59233163998578897</v>
      </c>
      <c r="K560" s="191">
        <f t="shared" si="32"/>
        <v>5.2661688637987458</v>
      </c>
      <c r="L560" s="191">
        <v>2.5397317670160899</v>
      </c>
      <c r="M560" s="191">
        <v>1.05284001724702</v>
      </c>
      <c r="N560" s="191">
        <f t="shared" si="30"/>
        <v>2.412267510174066</v>
      </c>
      <c r="O560" s="191" t="s">
        <v>87</v>
      </c>
      <c r="P560" s="191">
        <v>1.09948509142537</v>
      </c>
      <c r="Q560" s="191"/>
    </row>
    <row r="561" spans="1:17" x14ac:dyDescent="0.25">
      <c r="A561" s="188" t="s">
        <v>840</v>
      </c>
      <c r="B561" s="195" t="s">
        <v>839</v>
      </c>
      <c r="C561" s="235"/>
      <c r="D561" s="235"/>
      <c r="E561" s="190"/>
      <c r="F561" s="198"/>
      <c r="G561" s="198"/>
      <c r="H561" s="190"/>
      <c r="I561" s="191" t="s">
        <v>87</v>
      </c>
      <c r="J561" s="191" t="s">
        <v>87</v>
      </c>
      <c r="K561" s="191"/>
      <c r="L561" s="191">
        <v>5.9981666826133502</v>
      </c>
      <c r="M561" s="191">
        <v>0.185084425389969</v>
      </c>
      <c r="N561" s="191">
        <f t="shared" si="30"/>
        <v>32.407733227554608</v>
      </c>
      <c r="O561" s="191">
        <v>25.562729812220301</v>
      </c>
      <c r="P561" s="191">
        <v>4.64678424441371</v>
      </c>
      <c r="Q561" s="191">
        <f t="shared" ref="Q561:Q570" si="33">O561/P561</f>
        <v>5.5011656379250677</v>
      </c>
    </row>
    <row r="562" spans="1:17" x14ac:dyDescent="0.25">
      <c r="A562" s="188" t="s">
        <v>1440</v>
      </c>
      <c r="B562" s="195" t="s">
        <v>1439</v>
      </c>
      <c r="C562" s="235">
        <v>107.06540548735755</v>
      </c>
      <c r="D562" s="235"/>
      <c r="E562" s="190"/>
      <c r="F562" s="198">
        <v>114.0928762891802</v>
      </c>
      <c r="G562" s="198">
        <v>3.7793726831246914</v>
      </c>
      <c r="H562" s="190">
        <f t="shared" ref="H562:H571" si="34">F562/G562</f>
        <v>30.188310562389692</v>
      </c>
      <c r="I562" s="191">
        <v>69.650432601665301</v>
      </c>
      <c r="J562" s="191">
        <v>68.031458557797507</v>
      </c>
      <c r="K562" s="191">
        <f t="shared" ref="K562:K568" si="35">I562/J562</f>
        <v>1.0237974325141415</v>
      </c>
      <c r="L562" s="191">
        <v>98.496219644084206</v>
      </c>
      <c r="M562" s="191">
        <v>72.966152684575803</v>
      </c>
      <c r="N562" s="191">
        <f t="shared" si="30"/>
        <v>1.3498891749147295</v>
      </c>
      <c r="O562" s="191">
        <v>74.065316533112195</v>
      </c>
      <c r="P562" s="191">
        <v>76.461837764607594</v>
      </c>
      <c r="Q562" s="191">
        <f t="shared" si="33"/>
        <v>0.96865728968124942</v>
      </c>
    </row>
    <row r="563" spans="1:17" x14ac:dyDescent="0.25">
      <c r="A563" s="188" t="s">
        <v>829</v>
      </c>
      <c r="B563" s="195" t="s">
        <v>828</v>
      </c>
      <c r="C563" s="235">
        <v>6.9823885532018259</v>
      </c>
      <c r="D563" s="235"/>
      <c r="E563" s="190"/>
      <c r="F563" s="198">
        <v>10.118739888930047</v>
      </c>
      <c r="G563" s="198">
        <v>0.20736135584973339</v>
      </c>
      <c r="H563" s="190">
        <f t="shared" si="34"/>
        <v>48.797616351730937</v>
      </c>
      <c r="I563" s="191">
        <v>7.7669047073726496</v>
      </c>
      <c r="J563" s="191">
        <v>6.1234510928091703</v>
      </c>
      <c r="K563" s="191">
        <f t="shared" si="35"/>
        <v>1.2683868278940618</v>
      </c>
      <c r="L563" s="191">
        <v>7.1930332696282804</v>
      </c>
      <c r="M563" s="191">
        <v>6.4876282553812601</v>
      </c>
      <c r="N563" s="191">
        <f t="shared" si="30"/>
        <v>1.1087308006068184</v>
      </c>
      <c r="O563" s="191">
        <v>7.2334034160927798</v>
      </c>
      <c r="P563" s="191">
        <v>6.0607101991534904</v>
      </c>
      <c r="Q563" s="191">
        <f t="shared" si="33"/>
        <v>1.1934910560651921</v>
      </c>
    </row>
    <row r="564" spans="1:17" x14ac:dyDescent="0.25">
      <c r="A564" s="188" t="s">
        <v>827</v>
      </c>
      <c r="B564" s="195" t="s">
        <v>826</v>
      </c>
      <c r="C564" s="235">
        <v>20.083411767463108</v>
      </c>
      <c r="D564" s="235"/>
      <c r="E564" s="190"/>
      <c r="F564" s="198">
        <v>22.884235011542181</v>
      </c>
      <c r="G564" s="198">
        <v>1.7984540982586019</v>
      </c>
      <c r="H564" s="190">
        <f t="shared" si="34"/>
        <v>12.724392039641385</v>
      </c>
      <c r="I564" s="191">
        <v>16.450814840435299</v>
      </c>
      <c r="J564" s="191">
        <v>28.498985779340199</v>
      </c>
      <c r="K564" s="191">
        <f t="shared" si="35"/>
        <v>0.57724211548472038</v>
      </c>
      <c r="L564" s="191">
        <v>25.701556559385502</v>
      </c>
      <c r="M564" s="191">
        <v>28.453407564560901</v>
      </c>
      <c r="N564" s="191">
        <f t="shared" si="30"/>
        <v>0.90328571370822852</v>
      </c>
      <c r="O564" s="191">
        <v>16.293358843834898</v>
      </c>
      <c r="P564" s="191">
        <v>32.0871050966214</v>
      </c>
      <c r="Q564" s="191">
        <f t="shared" si="33"/>
        <v>0.50778525500421356</v>
      </c>
    </row>
    <row r="565" spans="1:17" x14ac:dyDescent="0.25">
      <c r="A565" s="188" t="s">
        <v>825</v>
      </c>
      <c r="B565" s="195" t="s">
        <v>824</v>
      </c>
      <c r="C565" s="235">
        <v>11.419086963209114</v>
      </c>
      <c r="D565" s="235"/>
      <c r="E565" s="190"/>
      <c r="F565" s="198">
        <v>14.559159992679568</v>
      </c>
      <c r="G565" s="198">
        <v>0.14744706445936107</v>
      </c>
      <c r="H565" s="190">
        <f t="shared" si="34"/>
        <v>98.741606325382776</v>
      </c>
      <c r="I565" s="191">
        <v>9.9839819058130104</v>
      </c>
      <c r="J565" s="191">
        <v>2.1252759368595702</v>
      </c>
      <c r="K565" s="191">
        <f t="shared" si="35"/>
        <v>4.6977344130503429</v>
      </c>
      <c r="L565" s="191">
        <v>14.116563484072801</v>
      </c>
      <c r="M565" s="191">
        <v>2.7838618231175301</v>
      </c>
      <c r="N565" s="191">
        <f t="shared" si="30"/>
        <v>5.0708563790225236</v>
      </c>
      <c r="O565" s="191">
        <v>8.4859260085212895</v>
      </c>
      <c r="P565" s="191">
        <v>2.57872303825053</v>
      </c>
      <c r="Q565" s="191">
        <f t="shared" si="33"/>
        <v>3.2907473515567434</v>
      </c>
    </row>
    <row r="566" spans="1:17" x14ac:dyDescent="0.25">
      <c r="A566" s="188" t="s">
        <v>823</v>
      </c>
      <c r="B566" s="195" t="s">
        <v>822</v>
      </c>
      <c r="C566" s="235">
        <v>4.9672103968085688</v>
      </c>
      <c r="D566" s="235"/>
      <c r="E566" s="190"/>
      <c r="F566" s="198">
        <v>9.0776585599057036</v>
      </c>
      <c r="G566" s="198">
        <v>2.2223405244429152E-2</v>
      </c>
      <c r="H566" s="190">
        <f t="shared" si="34"/>
        <v>408.47288973327989</v>
      </c>
      <c r="I566" s="191">
        <v>3.8687147813194702</v>
      </c>
      <c r="J566" s="191">
        <v>2.07191724173276</v>
      </c>
      <c r="K566" s="191">
        <f t="shared" si="35"/>
        <v>1.867214917369979</v>
      </c>
      <c r="L566" s="191">
        <v>5.0655111585577597</v>
      </c>
      <c r="M566" s="191">
        <v>1.1067289097875099</v>
      </c>
      <c r="N566" s="191">
        <f t="shared" si="30"/>
        <v>4.5770116907222826</v>
      </c>
      <c r="O566" s="191">
        <v>2.7233152923263901</v>
      </c>
      <c r="P566" s="191">
        <v>1.1928379010341399</v>
      </c>
      <c r="Q566" s="191">
        <f t="shared" si="33"/>
        <v>2.2830556356110008</v>
      </c>
    </row>
    <row r="567" spans="1:17" x14ac:dyDescent="0.25">
      <c r="A567" s="188" t="s">
        <v>821</v>
      </c>
      <c r="B567" s="195" t="s">
        <v>820</v>
      </c>
      <c r="C567" s="235">
        <v>7.0625315244208107</v>
      </c>
      <c r="D567" s="235"/>
      <c r="E567" s="190"/>
      <c r="F567" s="198">
        <v>7.3278231316910638</v>
      </c>
      <c r="G567" s="198">
        <v>0.11249264377426875</v>
      </c>
      <c r="H567" s="190">
        <f t="shared" si="34"/>
        <v>65.140465063611643</v>
      </c>
      <c r="I567" s="191">
        <v>3.6809787371899398</v>
      </c>
      <c r="J567" s="191">
        <v>0.84052941844278095</v>
      </c>
      <c r="K567" s="191">
        <f t="shared" si="35"/>
        <v>4.3793574102493151</v>
      </c>
      <c r="L567" s="191">
        <v>5.8385779288523398</v>
      </c>
      <c r="M567" s="191">
        <v>1.0053780705975399</v>
      </c>
      <c r="N567" s="191">
        <f t="shared" si="30"/>
        <v>5.8073456141550999</v>
      </c>
      <c r="O567" s="191">
        <v>6.7895460793747198</v>
      </c>
      <c r="P567" s="191">
        <v>0.892754770652604</v>
      </c>
      <c r="Q567" s="191">
        <f t="shared" si="33"/>
        <v>7.6051635931461439</v>
      </c>
    </row>
    <row r="568" spans="1:17" x14ac:dyDescent="0.25">
      <c r="A568" s="188" t="s">
        <v>819</v>
      </c>
      <c r="B568" s="195" t="s">
        <v>818</v>
      </c>
      <c r="C568" s="235">
        <v>8.3747475000466967</v>
      </c>
      <c r="D568" s="235"/>
      <c r="E568" s="190"/>
      <c r="F568" s="198">
        <v>9.9807904609579925</v>
      </c>
      <c r="G568" s="198">
        <v>5.2407202248060572E-2</v>
      </c>
      <c r="H568" s="190">
        <f t="shared" si="34"/>
        <v>190.44692394979643</v>
      </c>
      <c r="I568" s="191">
        <v>7.1645790965549097</v>
      </c>
      <c r="J568" s="191">
        <v>1.05835073166005</v>
      </c>
      <c r="K568" s="191">
        <f t="shared" si="35"/>
        <v>6.7695697486948259</v>
      </c>
      <c r="L568" s="191">
        <v>8.4817569715988697</v>
      </c>
      <c r="M568" s="191">
        <v>1.1810640948551101</v>
      </c>
      <c r="N568" s="191">
        <f t="shared" si="30"/>
        <v>7.1814535794853622</v>
      </c>
      <c r="O568" s="191">
        <v>4.9183825636307796</v>
      </c>
      <c r="P568" s="191">
        <v>1.5076085503227801</v>
      </c>
      <c r="Q568" s="191">
        <f t="shared" si="33"/>
        <v>3.2623737525087333</v>
      </c>
    </row>
    <row r="569" spans="1:17" x14ac:dyDescent="0.25">
      <c r="A569" s="188" t="s">
        <v>817</v>
      </c>
      <c r="B569" s="195" t="s">
        <v>816</v>
      </c>
      <c r="C569" s="235">
        <v>1.178109735532048</v>
      </c>
      <c r="D569" s="235"/>
      <c r="E569" s="190"/>
      <c r="F569" s="198">
        <v>0.50224448194915505</v>
      </c>
      <c r="G569" s="198">
        <v>9.9522770476418124E-2</v>
      </c>
      <c r="H569" s="190">
        <f t="shared" si="34"/>
        <v>5.0465283426586449</v>
      </c>
      <c r="I569" s="191" t="s">
        <v>87</v>
      </c>
      <c r="J569" s="191">
        <v>0.74131508909934696</v>
      </c>
      <c r="K569" s="191"/>
      <c r="L569" s="191" t="s">
        <v>87</v>
      </c>
      <c r="M569" s="191">
        <v>1.2630088357603799</v>
      </c>
      <c r="N569" s="191"/>
      <c r="O569" s="191">
        <v>0.58955767178167295</v>
      </c>
      <c r="P569" s="191">
        <v>1.92147257935253</v>
      </c>
      <c r="Q569" s="191">
        <f t="shared" si="33"/>
        <v>0.30682596156554759</v>
      </c>
    </row>
    <row r="570" spans="1:17" x14ac:dyDescent="0.25">
      <c r="A570" s="188" t="s">
        <v>815</v>
      </c>
      <c r="B570" s="195" t="s">
        <v>814</v>
      </c>
      <c r="C570" s="235">
        <v>31.481711731778599</v>
      </c>
      <c r="D570" s="235"/>
      <c r="E570" s="190"/>
      <c r="F570" s="198">
        <v>21.293834603766928</v>
      </c>
      <c r="G570" s="198">
        <v>1.2680450653458679</v>
      </c>
      <c r="H570" s="190">
        <f t="shared" si="34"/>
        <v>16.792648136648747</v>
      </c>
      <c r="I570" s="191">
        <v>13.332158705467499</v>
      </c>
      <c r="J570" s="191">
        <v>23.449842298298101</v>
      </c>
      <c r="K570" s="191">
        <f>I570/J570</f>
        <v>0.56853937591022075</v>
      </c>
      <c r="L570" s="191">
        <v>20.699003084718601</v>
      </c>
      <c r="M570" s="191">
        <v>25.043553174319399</v>
      </c>
      <c r="N570" s="191">
        <f>L570/M570</f>
        <v>0.82652022021955485</v>
      </c>
      <c r="O570" s="191">
        <v>16.307676755646401</v>
      </c>
      <c r="P570" s="191">
        <v>25.590201362163</v>
      </c>
      <c r="Q570" s="191">
        <f t="shared" si="33"/>
        <v>0.63726254142566086</v>
      </c>
    </row>
    <row r="571" spans="1:17" x14ac:dyDescent="0.25">
      <c r="A571" s="188" t="s">
        <v>808</v>
      </c>
      <c r="B571" s="195" t="s">
        <v>807</v>
      </c>
      <c r="C571" s="235">
        <v>4.7948602366188773</v>
      </c>
      <c r="D571" s="235"/>
      <c r="E571" s="190"/>
      <c r="F571" s="198">
        <v>7.4063890444439409</v>
      </c>
      <c r="G571" s="198">
        <v>4.925975343841411E-3</v>
      </c>
      <c r="H571" s="190">
        <f t="shared" si="34"/>
        <v>1503.537579355449</v>
      </c>
      <c r="I571" s="191">
        <v>4.1865229168540603</v>
      </c>
      <c r="J571" s="191">
        <v>1.3846327783805299</v>
      </c>
      <c r="K571" s="191">
        <f>I571/J571</f>
        <v>3.0235619019149818</v>
      </c>
      <c r="L571" s="191">
        <v>3.8427951856079301</v>
      </c>
      <c r="M571" s="191">
        <v>1.6432197611044499</v>
      </c>
      <c r="N571" s="191">
        <f>L571/M571</f>
        <v>2.3385765413538415</v>
      </c>
      <c r="O571" s="191" t="s">
        <v>87</v>
      </c>
      <c r="P571" s="191">
        <v>1.2922466309548899</v>
      </c>
      <c r="Q571" s="191"/>
    </row>
    <row r="572" spans="1:17" x14ac:dyDescent="0.25">
      <c r="A572" s="188" t="s">
        <v>810</v>
      </c>
      <c r="B572" s="195" t="s">
        <v>809</v>
      </c>
      <c r="C572" s="235"/>
      <c r="D572" s="235"/>
      <c r="E572" s="190"/>
      <c r="F572" s="198"/>
      <c r="G572" s="198"/>
      <c r="H572" s="190"/>
      <c r="I572" s="191" t="s">
        <v>87</v>
      </c>
      <c r="J572" s="191" t="s">
        <v>87</v>
      </c>
      <c r="K572" s="191"/>
      <c r="L572" s="191" t="s">
        <v>87</v>
      </c>
      <c r="M572" s="191">
        <v>7.7056320593904604E-2</v>
      </c>
      <c r="N572" s="191"/>
      <c r="O572" s="191" t="s">
        <v>87</v>
      </c>
      <c r="P572" s="191">
        <v>1.1965522952547401</v>
      </c>
      <c r="Q572" s="191"/>
    </row>
    <row r="573" spans="1:17" x14ac:dyDescent="0.25">
      <c r="A573" s="188" t="s">
        <v>1727</v>
      </c>
      <c r="B573" s="195" t="s">
        <v>813</v>
      </c>
      <c r="C573" s="235">
        <v>3.71124060638487</v>
      </c>
      <c r="D573" s="235"/>
      <c r="E573" s="190"/>
      <c r="F573" s="198">
        <v>3.3806690096647927</v>
      </c>
      <c r="G573" s="198"/>
      <c r="H573" s="190"/>
      <c r="I573" s="191">
        <v>1.2843131293099601</v>
      </c>
      <c r="J573" s="191">
        <v>0.98580114938250296</v>
      </c>
      <c r="K573" s="191">
        <f>I573/J573</f>
        <v>1.3028115559760125</v>
      </c>
      <c r="L573" s="191">
        <v>1.5897189208739599</v>
      </c>
      <c r="M573" s="191">
        <v>1.10965086826184</v>
      </c>
      <c r="N573" s="191">
        <f>L573/M573</f>
        <v>1.4326298174885401</v>
      </c>
      <c r="O573" s="191" t="s">
        <v>87</v>
      </c>
      <c r="P573" s="191" t="s">
        <v>87</v>
      </c>
      <c r="Q573" s="191"/>
    </row>
    <row r="574" spans="1:17" x14ac:dyDescent="0.25">
      <c r="A574" s="188" t="s">
        <v>812</v>
      </c>
      <c r="B574" s="195" t="s">
        <v>811</v>
      </c>
      <c r="C574" s="235">
        <v>7.0101064718930424</v>
      </c>
      <c r="D574" s="235"/>
      <c r="E574" s="190"/>
      <c r="F574" s="198">
        <v>7.5613321036488337</v>
      </c>
      <c r="G574" s="198">
        <v>6.6493102124109457E-2</v>
      </c>
      <c r="H574" s="190">
        <f>F574/G574</f>
        <v>113.71603763553696</v>
      </c>
      <c r="I574" s="191">
        <v>1.93146378134853</v>
      </c>
      <c r="J574" s="191">
        <v>0.75135704179259299</v>
      </c>
      <c r="K574" s="191">
        <f>I574/J574</f>
        <v>2.5706337651942808</v>
      </c>
      <c r="L574" s="191">
        <v>5.8413405742831603</v>
      </c>
      <c r="M574" s="191">
        <v>2.81159500623595</v>
      </c>
      <c r="N574" s="191">
        <f>L574/M574</f>
        <v>2.077589610640016</v>
      </c>
      <c r="O574" s="191" t="s">
        <v>87</v>
      </c>
      <c r="P574" s="191">
        <v>2.1416253408475101</v>
      </c>
      <c r="Q574" s="191"/>
    </row>
    <row r="575" spans="1:17" x14ac:dyDescent="0.25">
      <c r="A575" s="188" t="s">
        <v>804</v>
      </c>
      <c r="B575" s="195" t="s">
        <v>803</v>
      </c>
      <c r="C575" s="235"/>
      <c r="D575" s="235"/>
      <c r="E575" s="190"/>
      <c r="F575" s="198"/>
      <c r="G575" s="198"/>
      <c r="H575" s="190"/>
      <c r="I575" s="191" t="s">
        <v>87</v>
      </c>
      <c r="J575" s="191" t="s">
        <v>87</v>
      </c>
      <c r="K575" s="191"/>
      <c r="L575" s="191">
        <v>0.126362506505029</v>
      </c>
      <c r="M575" s="191" t="s">
        <v>87</v>
      </c>
      <c r="N575" s="191"/>
      <c r="O575" s="191">
        <v>10.7241499019032</v>
      </c>
      <c r="P575" s="191" t="s">
        <v>87</v>
      </c>
      <c r="Q575" s="191"/>
    </row>
    <row r="576" spans="1:17" x14ac:dyDescent="0.25">
      <c r="A576" s="188" t="s">
        <v>1631</v>
      </c>
      <c r="B576" s="195" t="s">
        <v>2038</v>
      </c>
      <c r="C576" s="235">
        <v>735.20616901332926</v>
      </c>
      <c r="D576" s="235"/>
      <c r="E576" s="190"/>
      <c r="F576" s="198">
        <v>659.05793481266471</v>
      </c>
      <c r="G576" s="198">
        <v>21.013718511019757</v>
      </c>
      <c r="H576" s="190">
        <f t="shared" ref="H576:H584" si="36">F576/G576</f>
        <v>31.363222766453717</v>
      </c>
      <c r="I576" s="191">
        <v>553.32559932884703</v>
      </c>
      <c r="J576" s="191">
        <v>337.481307336474</v>
      </c>
      <c r="K576" s="191">
        <f t="shared" ref="K576:K584" si="37">I576/J576</f>
        <v>1.6395740661783469</v>
      </c>
      <c r="L576" s="191">
        <v>704.90266923073204</v>
      </c>
      <c r="M576" s="191">
        <v>431.62344018039101</v>
      </c>
      <c r="N576" s="191">
        <f t="shared" ref="N576:N597" si="38">L576/M576</f>
        <v>1.6331426971068295</v>
      </c>
      <c r="O576" s="191">
        <v>742.62150397162895</v>
      </c>
      <c r="P576" s="191">
        <v>471.88409990380802</v>
      </c>
      <c r="Q576" s="191">
        <f t="shared" ref="Q576:Q583" si="39">O576/P576</f>
        <v>1.5737370768012948</v>
      </c>
    </row>
    <row r="577" spans="1:17" x14ac:dyDescent="0.25">
      <c r="A577" s="188" t="s">
        <v>1438</v>
      </c>
      <c r="B577" s="195" t="s">
        <v>1437</v>
      </c>
      <c r="C577" s="235">
        <v>643.74958952385771</v>
      </c>
      <c r="D577" s="235"/>
      <c r="E577" s="190"/>
      <c r="F577" s="198">
        <v>548.779162367249</v>
      </c>
      <c r="G577" s="198">
        <v>18.252159709533128</v>
      </c>
      <c r="H577" s="190">
        <f t="shared" si="36"/>
        <v>30.066533007632017</v>
      </c>
      <c r="I577" s="191">
        <v>454.50147130009901</v>
      </c>
      <c r="J577" s="191">
        <v>273.63189800855099</v>
      </c>
      <c r="K577" s="191">
        <f t="shared" si="37"/>
        <v>1.6609959387333411</v>
      </c>
      <c r="L577" s="191">
        <v>599.758339217875</v>
      </c>
      <c r="M577" s="191">
        <v>354.37576310136302</v>
      </c>
      <c r="N577" s="191">
        <f t="shared" si="38"/>
        <v>1.6924361134887336</v>
      </c>
      <c r="O577" s="191">
        <v>628.90278160949401</v>
      </c>
      <c r="P577" s="191">
        <v>390.27533783247202</v>
      </c>
      <c r="Q577" s="191">
        <f t="shared" si="39"/>
        <v>1.6114335717504502</v>
      </c>
    </row>
    <row r="578" spans="1:17" x14ac:dyDescent="0.25">
      <c r="A578" s="188" t="s">
        <v>806</v>
      </c>
      <c r="B578" s="195" t="s">
        <v>805</v>
      </c>
      <c r="C578" s="235">
        <v>42.688811388754075</v>
      </c>
      <c r="D578" s="235"/>
      <c r="E578" s="190"/>
      <c r="F578" s="198">
        <v>30.429669883873785</v>
      </c>
      <c r="G578" s="198">
        <v>2.3119813212585139</v>
      </c>
      <c r="H578" s="190">
        <f t="shared" si="36"/>
        <v>13.161728256225517</v>
      </c>
      <c r="I578" s="191">
        <v>35.592321835693099</v>
      </c>
      <c r="J578" s="191">
        <v>18.669846710964102</v>
      </c>
      <c r="K578" s="191">
        <f t="shared" si="37"/>
        <v>1.9064067523806214</v>
      </c>
      <c r="L578" s="191">
        <v>39.2777524660913</v>
      </c>
      <c r="M578" s="191">
        <v>26.0553351258473</v>
      </c>
      <c r="N578" s="191">
        <f t="shared" si="38"/>
        <v>1.5074744683336334</v>
      </c>
      <c r="O578" s="191">
        <v>44.887209819135599</v>
      </c>
      <c r="P578" s="191">
        <v>25.441470287078101</v>
      </c>
      <c r="Q578" s="191">
        <f t="shared" si="39"/>
        <v>1.7643323798756287</v>
      </c>
    </row>
    <row r="579" spans="1:17" x14ac:dyDescent="0.25">
      <c r="A579" s="188" t="s">
        <v>802</v>
      </c>
      <c r="B579" s="195" t="s">
        <v>801</v>
      </c>
      <c r="C579" s="235">
        <v>94.05699832856466</v>
      </c>
      <c r="D579" s="235"/>
      <c r="E579" s="190"/>
      <c r="F579" s="198">
        <v>63.861044573089586</v>
      </c>
      <c r="G579" s="198">
        <v>0.97807029966206949</v>
      </c>
      <c r="H579" s="190">
        <f t="shared" si="36"/>
        <v>65.292898266263734</v>
      </c>
      <c r="I579" s="191">
        <v>48.311160112985803</v>
      </c>
      <c r="J579" s="191">
        <v>29.785083189275898</v>
      </c>
      <c r="K579" s="191">
        <f t="shared" si="37"/>
        <v>1.6219917804486848</v>
      </c>
      <c r="L579" s="191">
        <v>68.337187673282102</v>
      </c>
      <c r="M579" s="191">
        <v>51.216034416621099</v>
      </c>
      <c r="N579" s="191">
        <f t="shared" si="38"/>
        <v>1.3342928333222279</v>
      </c>
      <c r="O579" s="191">
        <v>72.268571726336603</v>
      </c>
      <c r="P579" s="191">
        <v>60.1287395577708</v>
      </c>
      <c r="Q579" s="191">
        <f t="shared" si="39"/>
        <v>1.2018973332527956</v>
      </c>
    </row>
    <row r="580" spans="1:17" x14ac:dyDescent="0.25">
      <c r="A580" s="188" t="s">
        <v>800</v>
      </c>
      <c r="B580" s="195" t="s">
        <v>799</v>
      </c>
      <c r="C580" s="235">
        <v>2.6956812499883749</v>
      </c>
      <c r="D580" s="235"/>
      <c r="E580" s="190"/>
      <c r="F580" s="198">
        <v>1.0166416990194325</v>
      </c>
      <c r="G580" s="198">
        <v>0.26826440305855404</v>
      </c>
      <c r="H580" s="190">
        <f t="shared" si="36"/>
        <v>3.7897003382798062</v>
      </c>
      <c r="I580" s="191">
        <v>2.1200307485534302</v>
      </c>
      <c r="J580" s="191">
        <v>2.5294727251032101</v>
      </c>
      <c r="K580" s="191">
        <f t="shared" si="37"/>
        <v>0.83813149179812829</v>
      </c>
      <c r="L580" s="191">
        <v>3.6476393156569098</v>
      </c>
      <c r="M580" s="191">
        <v>3.5143183516637899</v>
      </c>
      <c r="N580" s="191">
        <f t="shared" si="38"/>
        <v>1.0379365073542643</v>
      </c>
      <c r="O580" s="191">
        <v>1.7053689236493399</v>
      </c>
      <c r="P580" s="191">
        <v>4.1692081337882598</v>
      </c>
      <c r="Q580" s="191">
        <f t="shared" si="39"/>
        <v>0.40903904744611386</v>
      </c>
    </row>
    <row r="581" spans="1:17" x14ac:dyDescent="0.25">
      <c r="A581" s="188" t="s">
        <v>798</v>
      </c>
      <c r="B581" s="195" t="s">
        <v>797</v>
      </c>
      <c r="C581" s="235">
        <v>155.62546555106189</v>
      </c>
      <c r="D581" s="235"/>
      <c r="E581" s="190"/>
      <c r="F581" s="198">
        <v>143.8966913020881</v>
      </c>
      <c r="G581" s="198">
        <v>6.4331358045809752</v>
      </c>
      <c r="H581" s="190">
        <f t="shared" si="36"/>
        <v>22.368048129750445</v>
      </c>
      <c r="I581" s="191">
        <v>113.590616609522</v>
      </c>
      <c r="J581" s="191">
        <v>99.9115236021416</v>
      </c>
      <c r="K581" s="191">
        <f t="shared" si="37"/>
        <v>1.1369120649370938</v>
      </c>
      <c r="L581" s="191">
        <v>173.76584851094501</v>
      </c>
      <c r="M581" s="191">
        <v>126.890933594464</v>
      </c>
      <c r="N581" s="191">
        <f t="shared" si="38"/>
        <v>1.3694110649882243</v>
      </c>
      <c r="O581" s="191">
        <v>168.02106041596201</v>
      </c>
      <c r="P581" s="191">
        <v>135.20153420859901</v>
      </c>
      <c r="Q581" s="191">
        <f t="shared" si="39"/>
        <v>1.2427452203073863</v>
      </c>
    </row>
    <row r="582" spans="1:17" x14ac:dyDescent="0.25">
      <c r="A582" s="188" t="s">
        <v>796</v>
      </c>
      <c r="B582" s="195" t="s">
        <v>795</v>
      </c>
      <c r="C582" s="235">
        <v>17.344758521886803</v>
      </c>
      <c r="D582" s="235"/>
      <c r="E582" s="190"/>
      <c r="F582" s="198">
        <v>10.318773767702886</v>
      </c>
      <c r="G582" s="198">
        <v>5.6250504614814414E-2</v>
      </c>
      <c r="H582" s="190">
        <f t="shared" si="36"/>
        <v>183.44322132508091</v>
      </c>
      <c r="I582" s="191">
        <v>6.2188646154833398</v>
      </c>
      <c r="J582" s="191">
        <v>2.2148356384937302</v>
      </c>
      <c r="K582" s="191">
        <f t="shared" si="37"/>
        <v>2.8078221730767696</v>
      </c>
      <c r="L582" s="191">
        <v>10.2973488933147</v>
      </c>
      <c r="M582" s="191">
        <v>3.9523930701822598</v>
      </c>
      <c r="N582" s="191">
        <f t="shared" si="38"/>
        <v>2.605345346595259</v>
      </c>
      <c r="O582" s="191">
        <v>10.467603512833801</v>
      </c>
      <c r="P582" s="191">
        <v>7.8613737491684104</v>
      </c>
      <c r="Q582" s="191">
        <f t="shared" si="39"/>
        <v>1.3315234521117993</v>
      </c>
    </row>
    <row r="583" spans="1:17" x14ac:dyDescent="0.25">
      <c r="A583" s="188" t="s">
        <v>794</v>
      </c>
      <c r="B583" s="195" t="s">
        <v>793</v>
      </c>
      <c r="C583" s="235">
        <v>109.26408599157527</v>
      </c>
      <c r="D583" s="235"/>
      <c r="E583" s="190"/>
      <c r="F583" s="198">
        <v>95.909870996251229</v>
      </c>
      <c r="G583" s="198">
        <v>4.165462586846127</v>
      </c>
      <c r="H583" s="190">
        <f t="shared" si="36"/>
        <v>23.025022790774656</v>
      </c>
      <c r="I583" s="191">
        <v>85.500017460263095</v>
      </c>
      <c r="J583" s="191">
        <v>65.044342708658206</v>
      </c>
      <c r="K583" s="191">
        <f t="shared" si="37"/>
        <v>1.3144881460825644</v>
      </c>
      <c r="L583" s="191">
        <v>106.829660425629</v>
      </c>
      <c r="M583" s="191">
        <v>78.466688055378995</v>
      </c>
      <c r="N583" s="191">
        <f t="shared" si="38"/>
        <v>1.3614651398340201</v>
      </c>
      <c r="O583" s="191">
        <v>95.203390659670504</v>
      </c>
      <c r="P583" s="191">
        <v>84.4756202377786</v>
      </c>
      <c r="Q583" s="191">
        <f t="shared" si="39"/>
        <v>1.1269925025906387</v>
      </c>
    </row>
    <row r="584" spans="1:17" x14ac:dyDescent="0.25">
      <c r="A584" s="188" t="s">
        <v>1726</v>
      </c>
      <c r="B584" s="195" t="s">
        <v>776</v>
      </c>
      <c r="C584" s="235">
        <v>16.425290243938491</v>
      </c>
      <c r="D584" s="235"/>
      <c r="E584" s="190"/>
      <c r="F584" s="198">
        <v>15.795405293389221</v>
      </c>
      <c r="G584" s="198">
        <v>0.31541837893243752</v>
      </c>
      <c r="H584" s="190">
        <f t="shared" si="36"/>
        <v>50.077631325258288</v>
      </c>
      <c r="I584" s="191">
        <v>13.8621426514818</v>
      </c>
      <c r="J584" s="191">
        <v>5.4146236858016499</v>
      </c>
      <c r="K584" s="191">
        <f t="shared" si="37"/>
        <v>2.5601303905627697</v>
      </c>
      <c r="L584" s="191">
        <v>8.6339024213515607</v>
      </c>
      <c r="M584" s="191">
        <v>6.4260263803789996</v>
      </c>
      <c r="N584" s="191">
        <f t="shared" si="38"/>
        <v>1.3435834075804625</v>
      </c>
      <c r="O584" s="191" t="s">
        <v>87</v>
      </c>
      <c r="P584" s="191" t="s">
        <v>87</v>
      </c>
      <c r="Q584" s="191"/>
    </row>
    <row r="585" spans="1:17" x14ac:dyDescent="0.25">
      <c r="A585" s="188" t="s">
        <v>792</v>
      </c>
      <c r="B585" s="195" t="s">
        <v>791</v>
      </c>
      <c r="C585" s="235"/>
      <c r="D585" s="235"/>
      <c r="E585" s="190"/>
      <c r="F585" s="198"/>
      <c r="G585" s="198"/>
      <c r="H585" s="190"/>
      <c r="I585" s="191" t="s">
        <v>87</v>
      </c>
      <c r="J585" s="191" t="s">
        <v>87</v>
      </c>
      <c r="K585" s="191"/>
      <c r="L585" s="191">
        <v>0.39654420434917897</v>
      </c>
      <c r="M585" s="191">
        <v>0.44245286882460799</v>
      </c>
      <c r="N585" s="191">
        <f t="shared" si="38"/>
        <v>0.89624055416933546</v>
      </c>
      <c r="O585" s="191">
        <v>51.552351468281501</v>
      </c>
      <c r="P585" s="191">
        <v>11.2989235516877</v>
      </c>
      <c r="Q585" s="191">
        <f t="shared" ref="Q585:Q591" si="40">O585/P585</f>
        <v>4.5625896336453415</v>
      </c>
    </row>
    <row r="586" spans="1:17" x14ac:dyDescent="0.25">
      <c r="A586" s="188" t="s">
        <v>790</v>
      </c>
      <c r="B586" s="195" t="s">
        <v>789</v>
      </c>
      <c r="C586" s="235">
        <v>26.197173843645555</v>
      </c>
      <c r="D586" s="235"/>
      <c r="E586" s="190"/>
      <c r="F586" s="198">
        <v>24.116290386355239</v>
      </c>
      <c r="G586" s="198">
        <v>0.51318346472807719</v>
      </c>
      <c r="H586" s="190">
        <f t="shared" ref="H586:H597" si="41">F586/G586</f>
        <v>46.993506307016041</v>
      </c>
      <c r="I586" s="191">
        <v>23.7513433069862</v>
      </c>
      <c r="J586" s="191">
        <v>8.9454010849543302</v>
      </c>
      <c r="K586" s="191">
        <f t="shared" ref="K586:K597" si="42">I586/J586</f>
        <v>2.6551457091101982</v>
      </c>
      <c r="L586" s="191">
        <v>19.2939728588569</v>
      </c>
      <c r="M586" s="191">
        <v>6.5145968854773804</v>
      </c>
      <c r="N586" s="191">
        <f t="shared" si="38"/>
        <v>2.9616526084473245</v>
      </c>
      <c r="O586" s="191">
        <v>20.643808103798701</v>
      </c>
      <c r="P586" s="191">
        <v>8.1710124788162801</v>
      </c>
      <c r="Q586" s="191">
        <f t="shared" si="40"/>
        <v>2.5264688014268377</v>
      </c>
    </row>
    <row r="587" spans="1:17" x14ac:dyDescent="0.25">
      <c r="A587" s="188" t="s">
        <v>788</v>
      </c>
      <c r="B587" s="195" t="s">
        <v>787</v>
      </c>
      <c r="C587" s="235">
        <v>54.143657580033583</v>
      </c>
      <c r="D587" s="235"/>
      <c r="E587" s="190"/>
      <c r="F587" s="198">
        <v>51.765560500780332</v>
      </c>
      <c r="G587" s="198">
        <v>1.4313362235432225</v>
      </c>
      <c r="H587" s="190">
        <f t="shared" si="41"/>
        <v>36.165898444627153</v>
      </c>
      <c r="I587" s="191">
        <v>39.836518608229802</v>
      </c>
      <c r="J587" s="191">
        <v>16.090824479733399</v>
      </c>
      <c r="K587" s="191">
        <f t="shared" si="42"/>
        <v>2.4757288638878889</v>
      </c>
      <c r="L587" s="191">
        <v>54.746675775386997</v>
      </c>
      <c r="M587" s="191">
        <v>19.922480319870299</v>
      </c>
      <c r="N587" s="191">
        <f t="shared" si="38"/>
        <v>2.7479849344252441</v>
      </c>
      <c r="O587" s="191">
        <v>48.489314629590297</v>
      </c>
      <c r="P587" s="191">
        <v>20.4679367262063</v>
      </c>
      <c r="Q587" s="191">
        <f t="shared" si="40"/>
        <v>2.3690377431891601</v>
      </c>
    </row>
    <row r="588" spans="1:17" x14ac:dyDescent="0.25">
      <c r="A588" s="188" t="s">
        <v>786</v>
      </c>
      <c r="B588" s="195" t="s">
        <v>785</v>
      </c>
      <c r="C588" s="235">
        <v>34.600574169011111</v>
      </c>
      <c r="D588" s="235"/>
      <c r="E588" s="190"/>
      <c r="F588" s="198">
        <v>27.463007268420455</v>
      </c>
      <c r="G588" s="198">
        <v>0.14869429214212923</v>
      </c>
      <c r="H588" s="190">
        <f t="shared" si="41"/>
        <v>184.69442823111177</v>
      </c>
      <c r="I588" s="191">
        <v>18.468876852510601</v>
      </c>
      <c r="J588" s="191">
        <v>3.0099575578246598</v>
      </c>
      <c r="K588" s="191">
        <f t="shared" si="42"/>
        <v>6.1359260048365361</v>
      </c>
      <c r="L588" s="191">
        <v>25.5494557466407</v>
      </c>
      <c r="M588" s="191">
        <v>3.9640381023573301</v>
      </c>
      <c r="N588" s="191">
        <f t="shared" si="38"/>
        <v>6.445310334289414</v>
      </c>
      <c r="O588" s="191">
        <v>31.8898284135803</v>
      </c>
      <c r="P588" s="191">
        <v>4.1349621542574102</v>
      </c>
      <c r="Q588" s="191">
        <f t="shared" si="40"/>
        <v>7.7122419078844828</v>
      </c>
    </row>
    <row r="589" spans="1:17" x14ac:dyDescent="0.25">
      <c r="A589" s="188" t="s">
        <v>784</v>
      </c>
      <c r="B589" s="195" t="s">
        <v>783</v>
      </c>
      <c r="C589" s="235">
        <v>7.2976914091377409</v>
      </c>
      <c r="D589" s="235"/>
      <c r="E589" s="190"/>
      <c r="F589" s="198">
        <v>1.7554514237419134</v>
      </c>
      <c r="G589" s="198">
        <v>1.4510888536009596E-2</v>
      </c>
      <c r="H589" s="190">
        <f t="shared" si="41"/>
        <v>120.97477141979699</v>
      </c>
      <c r="I589" s="191">
        <v>1.1242804845116601</v>
      </c>
      <c r="J589" s="191">
        <v>2.74388890088695</v>
      </c>
      <c r="K589" s="191">
        <f t="shared" si="42"/>
        <v>0.4097397981923544</v>
      </c>
      <c r="L589" s="191">
        <v>2.0688578891101699</v>
      </c>
      <c r="M589" s="191">
        <v>4.9663185206768699</v>
      </c>
      <c r="N589" s="191">
        <f t="shared" si="38"/>
        <v>0.41657776892413273</v>
      </c>
      <c r="O589" s="191">
        <v>2.2322103357846599</v>
      </c>
      <c r="P589" s="191">
        <v>5.0879680896700403</v>
      </c>
      <c r="Q589" s="191">
        <f t="shared" si="40"/>
        <v>0.43872333639761896</v>
      </c>
    </row>
    <row r="590" spans="1:17" x14ac:dyDescent="0.25">
      <c r="A590" s="188" t="s">
        <v>782</v>
      </c>
      <c r="B590" s="195" t="s">
        <v>781</v>
      </c>
      <c r="C590" s="235">
        <v>77.838210890425543</v>
      </c>
      <c r="D590" s="235"/>
      <c r="E590" s="190"/>
      <c r="F590" s="198">
        <v>77.349057678888173</v>
      </c>
      <c r="G590" s="198">
        <v>1.2364038541175195</v>
      </c>
      <c r="H590" s="190">
        <f t="shared" si="41"/>
        <v>62.559702819832999</v>
      </c>
      <c r="I590" s="191">
        <v>61.078734576626701</v>
      </c>
      <c r="J590" s="191">
        <v>14.7659768301427</v>
      </c>
      <c r="K590" s="191">
        <f t="shared" si="42"/>
        <v>4.1364506581063374</v>
      </c>
      <c r="L590" s="191">
        <v>80.737440416494195</v>
      </c>
      <c r="M590" s="191">
        <v>16.1131464535482</v>
      </c>
      <c r="N590" s="191">
        <f t="shared" si="38"/>
        <v>5.0106564009238168</v>
      </c>
      <c r="O590" s="191">
        <v>79.148484726189594</v>
      </c>
      <c r="P590" s="191">
        <v>17.863291725518899</v>
      </c>
      <c r="Q590" s="191">
        <f t="shared" si="40"/>
        <v>4.4307894615593568</v>
      </c>
    </row>
    <row r="591" spans="1:17" x14ac:dyDescent="0.25">
      <c r="A591" s="188" t="s">
        <v>780</v>
      </c>
      <c r="B591" s="195" t="s">
        <v>779</v>
      </c>
      <c r="C591" s="235">
        <v>3.3553254114812177</v>
      </c>
      <c r="D591" s="235"/>
      <c r="E591" s="190"/>
      <c r="F591" s="198">
        <v>4.5208227770288634</v>
      </c>
      <c r="G591" s="198">
        <v>0.36263673364302634</v>
      </c>
      <c r="H591" s="190">
        <f t="shared" si="41"/>
        <v>12.466532917426637</v>
      </c>
      <c r="I591" s="191">
        <v>3.3749861255687099</v>
      </c>
      <c r="J591" s="191">
        <v>3.6755645837300701</v>
      </c>
      <c r="K591" s="191">
        <f t="shared" si="42"/>
        <v>0.91822250668866645</v>
      </c>
      <c r="L591" s="191">
        <v>3.4596157941530898</v>
      </c>
      <c r="M591" s="191">
        <v>4.6984916647094703</v>
      </c>
      <c r="N591" s="191">
        <f t="shared" si="38"/>
        <v>0.736324769955086</v>
      </c>
      <c r="O591" s="191">
        <v>2.3935788746803701</v>
      </c>
      <c r="P591" s="191">
        <v>4.6958348597923099</v>
      </c>
      <c r="Q591" s="191">
        <f t="shared" si="40"/>
        <v>0.50972381826609525</v>
      </c>
    </row>
    <row r="592" spans="1:17" x14ac:dyDescent="0.25">
      <c r="A592" s="188" t="s">
        <v>778</v>
      </c>
      <c r="B592" s="195" t="s">
        <v>777</v>
      </c>
      <c r="C592" s="235">
        <v>2.2158649443533784</v>
      </c>
      <c r="D592" s="235"/>
      <c r="E592" s="190"/>
      <c r="F592" s="198">
        <v>0.58087481661971474</v>
      </c>
      <c r="G592" s="198">
        <v>1.6810953869656253E-2</v>
      </c>
      <c r="H592" s="190">
        <f t="shared" si="41"/>
        <v>34.553352601139004</v>
      </c>
      <c r="I592" s="191">
        <v>1.6715773116830299</v>
      </c>
      <c r="J592" s="191">
        <v>0.83055631083991699</v>
      </c>
      <c r="K592" s="191">
        <f t="shared" si="42"/>
        <v>2.0125996153019576</v>
      </c>
      <c r="L592" s="191">
        <v>2.71643682661339</v>
      </c>
      <c r="M592" s="191">
        <v>1.23250929136246</v>
      </c>
      <c r="N592" s="191">
        <f t="shared" si="38"/>
        <v>2.2039889237756118</v>
      </c>
      <c r="O592" s="191" t="s">
        <v>87</v>
      </c>
      <c r="P592" s="191">
        <v>1.27746207233979</v>
      </c>
      <c r="Q592" s="191"/>
    </row>
    <row r="593" spans="1:17" x14ac:dyDescent="0.25">
      <c r="A593" s="188" t="s">
        <v>1436</v>
      </c>
      <c r="B593" s="195" t="s">
        <v>1435</v>
      </c>
      <c r="C593" s="235">
        <v>91.456579489471423</v>
      </c>
      <c r="D593" s="235"/>
      <c r="E593" s="190"/>
      <c r="F593" s="198">
        <v>110.27877244541561</v>
      </c>
      <c r="G593" s="198">
        <v>2.7615588014866281</v>
      </c>
      <c r="H593" s="190">
        <f t="shared" si="41"/>
        <v>39.933523192064321</v>
      </c>
      <c r="I593" s="191">
        <v>98.824128028747893</v>
      </c>
      <c r="J593" s="191">
        <v>63.849409327923702</v>
      </c>
      <c r="K593" s="191">
        <f t="shared" si="42"/>
        <v>1.5477688684823661</v>
      </c>
      <c r="L593" s="191">
        <v>105.144330012857</v>
      </c>
      <c r="M593" s="191">
        <v>77.247677079027795</v>
      </c>
      <c r="N593" s="191">
        <f t="shared" si="38"/>
        <v>1.3611325801459335</v>
      </c>
      <c r="O593" s="191">
        <v>113.71872236213601</v>
      </c>
      <c r="P593" s="191">
        <v>81.608762071336002</v>
      </c>
      <c r="Q593" s="191">
        <f t="shared" ref="Q593:Q602" si="43">O593/P593</f>
        <v>1.3934621660200162</v>
      </c>
    </row>
    <row r="594" spans="1:17" x14ac:dyDescent="0.25">
      <c r="A594" s="188" t="s">
        <v>775</v>
      </c>
      <c r="B594" s="195" t="s">
        <v>774</v>
      </c>
      <c r="C594" s="235">
        <v>4.1402880499237993</v>
      </c>
      <c r="D594" s="235"/>
      <c r="E594" s="190"/>
      <c r="F594" s="198">
        <v>5.1688559130341485</v>
      </c>
      <c r="G594" s="198">
        <v>0.44517482884796361</v>
      </c>
      <c r="H594" s="190">
        <f t="shared" si="41"/>
        <v>11.610844949186063</v>
      </c>
      <c r="I594" s="191">
        <v>7.8353677938714297</v>
      </c>
      <c r="J594" s="191">
        <v>4.6651073704956998</v>
      </c>
      <c r="K594" s="191">
        <f t="shared" si="42"/>
        <v>1.6795685868723891</v>
      </c>
      <c r="L594" s="191">
        <v>5.6273381615592299</v>
      </c>
      <c r="M594" s="191">
        <v>6.2700245473692</v>
      </c>
      <c r="N594" s="191">
        <f t="shared" si="38"/>
        <v>0.89749858537960103</v>
      </c>
      <c r="O594" s="191">
        <v>4.3115481808342802</v>
      </c>
      <c r="P594" s="191">
        <v>6.4638978546399697</v>
      </c>
      <c r="Q594" s="191">
        <f t="shared" si="43"/>
        <v>0.66701985052862933</v>
      </c>
    </row>
    <row r="595" spans="1:17" x14ac:dyDescent="0.25">
      <c r="A595" s="188" t="s">
        <v>773</v>
      </c>
      <c r="B595" s="195" t="s">
        <v>772</v>
      </c>
      <c r="C595" s="235">
        <v>10.85062914552787</v>
      </c>
      <c r="D595" s="235"/>
      <c r="E595" s="190"/>
      <c r="F595" s="198">
        <v>11.990027530273331</v>
      </c>
      <c r="G595" s="198">
        <v>0.25550006157992788</v>
      </c>
      <c r="H595" s="190">
        <f t="shared" si="41"/>
        <v>46.927689395184352</v>
      </c>
      <c r="I595" s="191">
        <v>12.861406516428101</v>
      </c>
      <c r="J595" s="191">
        <v>4.0915436762475297</v>
      </c>
      <c r="K595" s="191">
        <f t="shared" si="42"/>
        <v>3.1434117619449831</v>
      </c>
      <c r="L595" s="191">
        <v>12.894749668918299</v>
      </c>
      <c r="M595" s="191">
        <v>7.6465783737752098</v>
      </c>
      <c r="N595" s="191">
        <f t="shared" si="38"/>
        <v>1.6863424447648736</v>
      </c>
      <c r="O595" s="191">
        <v>13.5941762960344</v>
      </c>
      <c r="P595" s="191">
        <v>8.3622893085368304</v>
      </c>
      <c r="Q595" s="191">
        <f t="shared" si="43"/>
        <v>1.6256524731997111</v>
      </c>
    </row>
    <row r="596" spans="1:17" x14ac:dyDescent="0.25">
      <c r="A596" s="188" t="s">
        <v>771</v>
      </c>
      <c r="B596" s="195" t="s">
        <v>770</v>
      </c>
      <c r="C596" s="235">
        <v>23.662469577606199</v>
      </c>
      <c r="D596" s="235"/>
      <c r="E596" s="190"/>
      <c r="F596" s="198">
        <v>27.857303552754789</v>
      </c>
      <c r="G596" s="198">
        <v>0.90221442726216294</v>
      </c>
      <c r="H596" s="190">
        <f t="shared" si="41"/>
        <v>30.8765884372852</v>
      </c>
      <c r="I596" s="191">
        <v>23.514138612344599</v>
      </c>
      <c r="J596" s="191">
        <v>26.424212342744902</v>
      </c>
      <c r="K596" s="191">
        <f t="shared" si="42"/>
        <v>0.88987093758352653</v>
      </c>
      <c r="L596" s="191">
        <v>31.9829930840468</v>
      </c>
      <c r="M596" s="191">
        <v>29.804676430991499</v>
      </c>
      <c r="N596" s="191">
        <f t="shared" si="38"/>
        <v>1.073086405017645</v>
      </c>
      <c r="O596" s="191">
        <v>25.5029370898739</v>
      </c>
      <c r="P596" s="191">
        <v>30.676652112166899</v>
      </c>
      <c r="Q596" s="191">
        <f t="shared" si="43"/>
        <v>0.83134681700676805</v>
      </c>
    </row>
    <row r="597" spans="1:17" x14ac:dyDescent="0.25">
      <c r="A597" s="188" t="s">
        <v>769</v>
      </c>
      <c r="B597" s="195" t="s">
        <v>768</v>
      </c>
      <c r="C597" s="235">
        <v>18.927238733408274</v>
      </c>
      <c r="D597" s="235"/>
      <c r="E597" s="190"/>
      <c r="F597" s="198">
        <v>22.442343552441933</v>
      </c>
      <c r="G597" s="198">
        <v>0.70401774625773117</v>
      </c>
      <c r="H597" s="190">
        <f t="shared" si="41"/>
        <v>31.877525348950652</v>
      </c>
      <c r="I597" s="191">
        <v>21.803727799559699</v>
      </c>
      <c r="J597" s="191">
        <v>18.681326252825901</v>
      </c>
      <c r="K597" s="191">
        <f t="shared" si="42"/>
        <v>1.167140250348204</v>
      </c>
      <c r="L597" s="191">
        <v>22.247013136853599</v>
      </c>
      <c r="M597" s="191">
        <v>21.4529558917868</v>
      </c>
      <c r="N597" s="191">
        <f t="shared" si="38"/>
        <v>1.0370138851294988</v>
      </c>
      <c r="O597" s="191">
        <v>23.028651208915601</v>
      </c>
      <c r="P597" s="191">
        <v>23.1398124925289</v>
      </c>
      <c r="Q597" s="191">
        <f t="shared" si="43"/>
        <v>0.99519610266292391</v>
      </c>
    </row>
    <row r="598" spans="1:17" x14ac:dyDescent="0.25">
      <c r="A598" s="188" t="s">
        <v>767</v>
      </c>
      <c r="B598" s="195" t="s">
        <v>766</v>
      </c>
      <c r="C598" s="235"/>
      <c r="D598" s="235"/>
      <c r="E598" s="190"/>
      <c r="F598" s="198"/>
      <c r="G598" s="198"/>
      <c r="H598" s="190"/>
      <c r="I598" s="191" t="s">
        <v>87</v>
      </c>
      <c r="J598" s="191" t="s">
        <v>87</v>
      </c>
      <c r="K598" s="191"/>
      <c r="L598" s="191" t="s">
        <v>87</v>
      </c>
      <c r="M598" s="191">
        <v>0.110139193565596</v>
      </c>
      <c r="N598" s="191"/>
      <c r="O598" s="191">
        <v>14.5280567708257</v>
      </c>
      <c r="P598" s="191">
        <v>2.0985347782506301</v>
      </c>
      <c r="Q598" s="191">
        <f t="shared" si="43"/>
        <v>6.9229525864405757</v>
      </c>
    </row>
    <row r="599" spans="1:17" x14ac:dyDescent="0.25">
      <c r="A599" s="188" t="s">
        <v>765</v>
      </c>
      <c r="B599" s="195" t="s">
        <v>764</v>
      </c>
      <c r="C599" s="235">
        <v>8.6866326668433249</v>
      </c>
      <c r="D599" s="235"/>
      <c r="E599" s="190"/>
      <c r="F599" s="198">
        <v>17.654370712829984</v>
      </c>
      <c r="G599" s="198">
        <v>0.23911790236014235</v>
      </c>
      <c r="H599" s="190">
        <f t="shared" ref="H599:H624" si="44">F599/G599</f>
        <v>73.831237806026863</v>
      </c>
      <c r="I599" s="191">
        <v>10.0444752541977</v>
      </c>
      <c r="J599" s="191">
        <v>4.7859844362014998</v>
      </c>
      <c r="K599" s="191">
        <f t="shared" ref="K599:K624" si="45">I599/J599</f>
        <v>2.0987271037115436</v>
      </c>
      <c r="L599" s="191">
        <v>8.5021937773253899</v>
      </c>
      <c r="M599" s="191">
        <v>3.9870777823194001</v>
      </c>
      <c r="N599" s="191">
        <f t="shared" ref="N599:N624" si="46">L599/M599</f>
        <v>2.1324373993976646</v>
      </c>
      <c r="O599" s="191">
        <v>12.4150760606238</v>
      </c>
      <c r="P599" s="191">
        <v>4.6849723631581996</v>
      </c>
      <c r="Q599" s="191">
        <f t="shared" si="43"/>
        <v>2.6499785053704432</v>
      </c>
    </row>
    <row r="600" spans="1:17" x14ac:dyDescent="0.25">
      <c r="A600" s="188" t="s">
        <v>762</v>
      </c>
      <c r="B600" s="195" t="s">
        <v>761</v>
      </c>
      <c r="C600" s="235">
        <v>7.3871254891856335</v>
      </c>
      <c r="D600" s="235"/>
      <c r="E600" s="190"/>
      <c r="F600" s="198">
        <v>8.3258077404369448</v>
      </c>
      <c r="G600" s="198">
        <v>1.9769510805599494E-2</v>
      </c>
      <c r="H600" s="190">
        <f t="shared" si="44"/>
        <v>421.14384226840616</v>
      </c>
      <c r="I600" s="191">
        <v>6.1293118332824097</v>
      </c>
      <c r="J600" s="191">
        <v>0.50792527837721402</v>
      </c>
      <c r="K600" s="191">
        <f t="shared" si="45"/>
        <v>12.067349459088028</v>
      </c>
      <c r="L600" s="191">
        <v>6.4787740337634698</v>
      </c>
      <c r="M600" s="191">
        <v>0.78583287141690294</v>
      </c>
      <c r="N600" s="191">
        <f t="shared" si="46"/>
        <v>8.2444680916463309</v>
      </c>
      <c r="O600" s="191">
        <v>6.4757154036093896</v>
      </c>
      <c r="P600" s="191">
        <v>0.50252306100351996</v>
      </c>
      <c r="Q600" s="191">
        <f t="shared" si="43"/>
        <v>12.886404438191605</v>
      </c>
    </row>
    <row r="601" spans="1:17" x14ac:dyDescent="0.25">
      <c r="A601" s="188" t="s">
        <v>760</v>
      </c>
      <c r="B601" s="195" t="s">
        <v>759</v>
      </c>
      <c r="C601" s="235">
        <v>7.3741587063029463</v>
      </c>
      <c r="D601" s="235"/>
      <c r="E601" s="190"/>
      <c r="F601" s="198">
        <v>6.1624199817385881</v>
      </c>
      <c r="G601" s="198">
        <v>5.5227818055594464E-2</v>
      </c>
      <c r="H601" s="190">
        <f t="shared" si="44"/>
        <v>111.58181146202909</v>
      </c>
      <c r="I601" s="191">
        <v>7.0433056685939901</v>
      </c>
      <c r="J601" s="191">
        <v>0.87987224588470703</v>
      </c>
      <c r="K601" s="191">
        <f t="shared" si="45"/>
        <v>8.0049185566843093</v>
      </c>
      <c r="L601" s="191">
        <v>8.43346866126622</v>
      </c>
      <c r="M601" s="191">
        <v>1.1769605416947</v>
      </c>
      <c r="N601" s="191">
        <f t="shared" si="46"/>
        <v>7.1654642296868403</v>
      </c>
      <c r="O601" s="191">
        <v>10.6969574856398</v>
      </c>
      <c r="P601" s="191">
        <v>1.3509935150324901</v>
      </c>
      <c r="Q601" s="191">
        <f t="shared" si="43"/>
        <v>7.9178451758760282</v>
      </c>
    </row>
    <row r="602" spans="1:17" x14ac:dyDescent="0.25">
      <c r="A602" s="188" t="s">
        <v>758</v>
      </c>
      <c r="B602" s="195" t="s">
        <v>757</v>
      </c>
      <c r="C602" s="235">
        <v>1.8951890618298508</v>
      </c>
      <c r="D602" s="235"/>
      <c r="E602" s="190"/>
      <c r="F602" s="198">
        <v>2.9668496196326992</v>
      </c>
      <c r="G602" s="198">
        <v>0.105436572099754</v>
      </c>
      <c r="H602" s="190">
        <f t="shared" si="44"/>
        <v>28.138714684556984</v>
      </c>
      <c r="I602" s="191">
        <v>2.5825387950111498</v>
      </c>
      <c r="J602" s="191">
        <v>0.986601480355486</v>
      </c>
      <c r="K602" s="191">
        <f t="shared" si="45"/>
        <v>2.6176109061590154</v>
      </c>
      <c r="L602" s="191">
        <v>3.8432363917625398</v>
      </c>
      <c r="M602" s="191">
        <v>2.3096749062619599</v>
      </c>
      <c r="N602" s="191">
        <f t="shared" si="46"/>
        <v>1.6639728739931356</v>
      </c>
      <c r="O602" s="191">
        <v>3.1656038657789298</v>
      </c>
      <c r="P602" s="191">
        <v>2.5621638992768001</v>
      </c>
      <c r="Q602" s="191">
        <f t="shared" si="43"/>
        <v>1.2355196584701149</v>
      </c>
    </row>
    <row r="603" spans="1:17" x14ac:dyDescent="0.25">
      <c r="A603" s="188" t="s">
        <v>756</v>
      </c>
      <c r="B603" s="195" t="s">
        <v>755</v>
      </c>
      <c r="C603" s="235">
        <v>5.5048822004919895</v>
      </c>
      <c r="D603" s="235"/>
      <c r="E603" s="190"/>
      <c r="F603" s="198">
        <v>4.4329872151762268</v>
      </c>
      <c r="G603" s="198">
        <v>3.0035392851824882E-2</v>
      </c>
      <c r="H603" s="190">
        <f t="shared" si="44"/>
        <v>147.59211697498702</v>
      </c>
      <c r="I603" s="191">
        <v>3.1383803151032299</v>
      </c>
      <c r="J603" s="191">
        <v>1.1811696087562</v>
      </c>
      <c r="K603" s="191">
        <f t="shared" si="45"/>
        <v>2.6570107221163775</v>
      </c>
      <c r="L603" s="191">
        <v>3.2796426134770602</v>
      </c>
      <c r="M603" s="191">
        <v>2.1152868374309</v>
      </c>
      <c r="N603" s="191">
        <f t="shared" si="46"/>
        <v>1.5504481734781259</v>
      </c>
      <c r="O603" s="191" t="s">
        <v>87</v>
      </c>
      <c r="P603" s="191">
        <v>1.76692268674179</v>
      </c>
      <c r="Q603" s="191"/>
    </row>
    <row r="604" spans="1:17" x14ac:dyDescent="0.25">
      <c r="A604" s="188" t="s">
        <v>1725</v>
      </c>
      <c r="B604" s="195" t="s">
        <v>763</v>
      </c>
      <c r="C604" s="235">
        <v>3.0279658583515201</v>
      </c>
      <c r="D604" s="235"/>
      <c r="E604" s="190"/>
      <c r="F604" s="198">
        <v>3.2778066270969632</v>
      </c>
      <c r="G604" s="198">
        <v>5.064541365927773E-3</v>
      </c>
      <c r="H604" s="190">
        <f t="shared" si="44"/>
        <v>647.20700064743221</v>
      </c>
      <c r="I604" s="191">
        <v>3.87147544035563</v>
      </c>
      <c r="J604" s="191">
        <v>1.64566663603453</v>
      </c>
      <c r="K604" s="191">
        <f t="shared" si="45"/>
        <v>2.3525271495352826</v>
      </c>
      <c r="L604" s="191">
        <v>1.8549204838847499</v>
      </c>
      <c r="M604" s="191">
        <v>1.5884697024154899</v>
      </c>
      <c r="N604" s="191">
        <f t="shared" si="46"/>
        <v>1.1677405499545157</v>
      </c>
      <c r="O604" s="191" t="s">
        <v>87</v>
      </c>
      <c r="P604" s="191" t="s">
        <v>87</v>
      </c>
      <c r="Q604" s="191"/>
    </row>
    <row r="605" spans="1:17" x14ac:dyDescent="0.25">
      <c r="A605" s="188" t="s">
        <v>1630</v>
      </c>
      <c r="B605" s="195" t="s">
        <v>1629</v>
      </c>
      <c r="C605" s="235">
        <v>73.903164141823467</v>
      </c>
      <c r="D605" s="235"/>
      <c r="E605" s="190"/>
      <c r="F605" s="198">
        <v>66.338901078721975</v>
      </c>
      <c r="G605" s="198">
        <v>4.127192377137848</v>
      </c>
      <c r="H605" s="190">
        <f t="shared" si="44"/>
        <v>16.073614946131272</v>
      </c>
      <c r="I605" s="191">
        <v>72.793327842762594</v>
      </c>
      <c r="J605" s="191">
        <v>53.205455213373398</v>
      </c>
      <c r="K605" s="191">
        <f t="shared" si="45"/>
        <v>1.368155343297687</v>
      </c>
      <c r="L605" s="191">
        <v>80.239933054369502</v>
      </c>
      <c r="M605" s="191">
        <v>51.911499078854398</v>
      </c>
      <c r="N605" s="191">
        <f t="shared" si="46"/>
        <v>1.5457063363260568</v>
      </c>
      <c r="O605" s="191">
        <v>79.943588863793806</v>
      </c>
      <c r="P605" s="191">
        <v>48.794047419049001</v>
      </c>
      <c r="Q605" s="191">
        <f t="shared" ref="Q605:Q624" si="47">O605/P605</f>
        <v>1.6383881455299023</v>
      </c>
    </row>
    <row r="606" spans="1:17" x14ac:dyDescent="0.25">
      <c r="A606" s="188" t="s">
        <v>1434</v>
      </c>
      <c r="B606" s="195" t="s">
        <v>1433</v>
      </c>
      <c r="C606" s="235">
        <v>1.6145698102285144</v>
      </c>
      <c r="D606" s="235"/>
      <c r="E606" s="190"/>
      <c r="F606" s="198">
        <v>2.2701089766395555</v>
      </c>
      <c r="G606" s="198">
        <v>2.2442931198506218E-2</v>
      </c>
      <c r="H606" s="190">
        <f t="shared" si="44"/>
        <v>101.15028899570177</v>
      </c>
      <c r="I606" s="191">
        <v>1.2649061807027</v>
      </c>
      <c r="J606" s="191">
        <v>0.56199336236934805</v>
      </c>
      <c r="K606" s="191">
        <f t="shared" si="45"/>
        <v>2.2507493244580177</v>
      </c>
      <c r="L606" s="191">
        <v>1.8853516192564801</v>
      </c>
      <c r="M606" s="191">
        <v>0.96303884503732995</v>
      </c>
      <c r="N606" s="191">
        <f t="shared" si="46"/>
        <v>1.9577108742518052</v>
      </c>
      <c r="O606" s="191">
        <v>0.74019917454054796</v>
      </c>
      <c r="P606" s="191">
        <v>1.8982196690223401</v>
      </c>
      <c r="Q606" s="191">
        <f t="shared" si="47"/>
        <v>0.389943896704948</v>
      </c>
    </row>
    <row r="607" spans="1:17" x14ac:dyDescent="0.25">
      <c r="A607" s="188" t="s">
        <v>1432</v>
      </c>
      <c r="B607" s="195" t="s">
        <v>1431</v>
      </c>
      <c r="C607" s="235">
        <v>9.858194799677424</v>
      </c>
      <c r="D607" s="235"/>
      <c r="E607" s="190"/>
      <c r="F607" s="198">
        <v>11.637574495099301</v>
      </c>
      <c r="G607" s="198">
        <v>0.42530475751092384</v>
      </c>
      <c r="H607" s="190">
        <f t="shared" si="44"/>
        <v>27.362906926335977</v>
      </c>
      <c r="I607" s="191">
        <v>11.708161310912001</v>
      </c>
      <c r="J607" s="191">
        <v>7.9812059791101602</v>
      </c>
      <c r="K607" s="191">
        <f t="shared" si="45"/>
        <v>1.466966438600469</v>
      </c>
      <c r="L607" s="191">
        <v>15.2440754905254</v>
      </c>
      <c r="M607" s="191">
        <v>8.8439313649844404</v>
      </c>
      <c r="N607" s="191">
        <f t="shared" si="46"/>
        <v>1.7236763676028619</v>
      </c>
      <c r="O607" s="191">
        <v>17.761893206180599</v>
      </c>
      <c r="P607" s="191">
        <v>7.8187584888767203</v>
      </c>
      <c r="Q607" s="191">
        <f t="shared" si="47"/>
        <v>2.2717025000131903</v>
      </c>
    </row>
    <row r="608" spans="1:17" x14ac:dyDescent="0.25">
      <c r="A608" s="188" t="s">
        <v>1430</v>
      </c>
      <c r="B608" s="195" t="s">
        <v>1429</v>
      </c>
      <c r="C608" s="235">
        <v>44.379159513598765</v>
      </c>
      <c r="D608" s="235"/>
      <c r="E608" s="190"/>
      <c r="F608" s="198">
        <v>39.65328067908046</v>
      </c>
      <c r="G608" s="198">
        <v>3.4021146431670202</v>
      </c>
      <c r="H608" s="190">
        <f t="shared" si="44"/>
        <v>11.655480440296779</v>
      </c>
      <c r="I608" s="191">
        <v>47.5788367586945</v>
      </c>
      <c r="J608" s="191">
        <v>41.791581639110298</v>
      </c>
      <c r="K608" s="191">
        <f t="shared" si="45"/>
        <v>1.138478968553041</v>
      </c>
      <c r="L608" s="191">
        <v>46.420643111631001</v>
      </c>
      <c r="M608" s="191">
        <v>39.595809066684097</v>
      </c>
      <c r="N608" s="191">
        <f t="shared" si="46"/>
        <v>1.1723625354757385</v>
      </c>
      <c r="O608" s="191">
        <v>45.326436689569199</v>
      </c>
      <c r="P608" s="191">
        <v>36.816565028488498</v>
      </c>
      <c r="Q608" s="191">
        <f t="shared" si="47"/>
        <v>1.2311424668351272</v>
      </c>
    </row>
    <row r="609" spans="1:17" x14ac:dyDescent="0.25">
      <c r="A609" s="188" t="s">
        <v>1428</v>
      </c>
      <c r="B609" s="195" t="s">
        <v>1427</v>
      </c>
      <c r="C609" s="235">
        <v>3.7455234440934784</v>
      </c>
      <c r="D609" s="235"/>
      <c r="E609" s="190"/>
      <c r="F609" s="198">
        <v>2.5946442994912076</v>
      </c>
      <c r="G609" s="198">
        <v>0.14650945508957014</v>
      </c>
      <c r="H609" s="190">
        <f t="shared" si="44"/>
        <v>17.709739606259156</v>
      </c>
      <c r="I609" s="191">
        <v>5.2595440226701502</v>
      </c>
      <c r="J609" s="191">
        <v>1.04370038534389</v>
      </c>
      <c r="K609" s="191">
        <f t="shared" si="45"/>
        <v>5.0393236378246398</v>
      </c>
      <c r="L609" s="191">
        <v>4.4610570893553296</v>
      </c>
      <c r="M609" s="191">
        <v>0.62210723299829096</v>
      </c>
      <c r="N609" s="191">
        <f t="shared" si="46"/>
        <v>7.1708812447894896</v>
      </c>
      <c r="O609" s="191">
        <v>3.5993733546015898</v>
      </c>
      <c r="P609" s="191">
        <v>0.56873987382888203</v>
      </c>
      <c r="Q609" s="191">
        <f t="shared" si="47"/>
        <v>6.3286812130294576</v>
      </c>
    </row>
    <row r="610" spans="1:17" x14ac:dyDescent="0.25">
      <c r="A610" s="188" t="s">
        <v>1426</v>
      </c>
      <c r="B610" s="195" t="s">
        <v>1425</v>
      </c>
      <c r="C610" s="235">
        <v>14.305716574225283</v>
      </c>
      <c r="D610" s="235"/>
      <c r="E610" s="190"/>
      <c r="F610" s="198">
        <v>10.183292628411454</v>
      </c>
      <c r="G610" s="198">
        <v>0.13082059017182762</v>
      </c>
      <c r="H610" s="190">
        <f t="shared" si="44"/>
        <v>77.841665559191455</v>
      </c>
      <c r="I610" s="191">
        <v>6.9818795697833096</v>
      </c>
      <c r="J610" s="191">
        <v>1.82697384743966</v>
      </c>
      <c r="K610" s="191">
        <f t="shared" si="45"/>
        <v>3.8215541944225353</v>
      </c>
      <c r="L610" s="191">
        <v>12.2288057436014</v>
      </c>
      <c r="M610" s="191">
        <v>1.88661256915029</v>
      </c>
      <c r="N610" s="191">
        <f t="shared" si="46"/>
        <v>6.4818850163333339</v>
      </c>
      <c r="O610" s="191">
        <v>12.5156864389019</v>
      </c>
      <c r="P610" s="191">
        <v>1.6917643588325699</v>
      </c>
      <c r="Q610" s="191">
        <f t="shared" si="47"/>
        <v>7.3980081053005264</v>
      </c>
    </row>
    <row r="611" spans="1:17" x14ac:dyDescent="0.25">
      <c r="A611" s="188" t="s">
        <v>1628</v>
      </c>
      <c r="B611" s="195" t="s">
        <v>2039</v>
      </c>
      <c r="C611" s="235">
        <v>398.69230091047507</v>
      </c>
      <c r="D611" s="235"/>
      <c r="E611" s="190"/>
      <c r="F611" s="198">
        <v>336.06952292406618</v>
      </c>
      <c r="G611" s="198">
        <v>13.280689402632873</v>
      </c>
      <c r="H611" s="190">
        <f t="shared" si="44"/>
        <v>25.305126318023895</v>
      </c>
      <c r="I611" s="191">
        <v>313.94378916042001</v>
      </c>
      <c r="J611" s="191">
        <v>179.34539611226501</v>
      </c>
      <c r="K611" s="191">
        <f t="shared" si="45"/>
        <v>1.7504981781851836</v>
      </c>
      <c r="L611" s="191">
        <v>418.74408801010702</v>
      </c>
      <c r="M611" s="191">
        <v>200.56103278674499</v>
      </c>
      <c r="N611" s="191">
        <f t="shared" si="46"/>
        <v>2.0878636402683188</v>
      </c>
      <c r="O611" s="191">
        <v>391.629116529388</v>
      </c>
      <c r="P611" s="191">
        <v>202.559654434089</v>
      </c>
      <c r="Q611" s="191">
        <f t="shared" si="47"/>
        <v>1.933401385500588</v>
      </c>
    </row>
    <row r="612" spans="1:17" x14ac:dyDescent="0.25">
      <c r="A612" s="188" t="s">
        <v>1424</v>
      </c>
      <c r="B612" s="195" t="s">
        <v>1423</v>
      </c>
      <c r="C612" s="235">
        <v>145.30381119309942</v>
      </c>
      <c r="D612" s="235"/>
      <c r="E612" s="190"/>
      <c r="F612" s="198">
        <v>119.73454928097568</v>
      </c>
      <c r="G612" s="198">
        <v>5.6909524733247752</v>
      </c>
      <c r="H612" s="190">
        <f t="shared" si="44"/>
        <v>21.039456899738301</v>
      </c>
      <c r="I612" s="191">
        <v>107.226922095638</v>
      </c>
      <c r="J612" s="191">
        <v>71.2908176049784</v>
      </c>
      <c r="K612" s="191">
        <f t="shared" si="45"/>
        <v>1.5040776035110319</v>
      </c>
      <c r="L612" s="191">
        <v>143.501752323582</v>
      </c>
      <c r="M612" s="191">
        <v>77.285169113145002</v>
      </c>
      <c r="N612" s="191">
        <f t="shared" si="46"/>
        <v>1.8567825362909711</v>
      </c>
      <c r="O612" s="191">
        <v>133.97178862838101</v>
      </c>
      <c r="P612" s="191">
        <v>75.497486638526496</v>
      </c>
      <c r="Q612" s="191">
        <f t="shared" si="47"/>
        <v>1.7745198495126455</v>
      </c>
    </row>
    <row r="613" spans="1:17" x14ac:dyDescent="0.25">
      <c r="A613" s="188" t="s">
        <v>1422</v>
      </c>
      <c r="B613" s="195" t="s">
        <v>1421</v>
      </c>
      <c r="C613" s="235">
        <v>48.001146671906262</v>
      </c>
      <c r="D613" s="235"/>
      <c r="E613" s="190"/>
      <c r="F613" s="198">
        <v>45.077140881689559</v>
      </c>
      <c r="G613" s="198">
        <v>1.6144912930071658</v>
      </c>
      <c r="H613" s="190">
        <f t="shared" si="44"/>
        <v>27.920336936428118</v>
      </c>
      <c r="I613" s="191">
        <v>20.310014798483401</v>
      </c>
      <c r="J613" s="191">
        <v>20.577940180492099</v>
      </c>
      <c r="K613" s="191">
        <f t="shared" si="45"/>
        <v>0.98697997080083399</v>
      </c>
      <c r="L613" s="191">
        <v>56.219301350703802</v>
      </c>
      <c r="M613" s="191">
        <v>23.359734282690798</v>
      </c>
      <c r="N613" s="191">
        <f t="shared" si="46"/>
        <v>2.40667554991674</v>
      </c>
      <c r="O613" s="191">
        <v>40.393865658559598</v>
      </c>
      <c r="P613" s="191">
        <v>23.271214191060601</v>
      </c>
      <c r="Q613" s="191">
        <f t="shared" si="47"/>
        <v>1.7357867675884522</v>
      </c>
    </row>
    <row r="614" spans="1:17" x14ac:dyDescent="0.25">
      <c r="A614" s="188" t="s">
        <v>1420</v>
      </c>
      <c r="B614" s="195" t="s">
        <v>1419</v>
      </c>
      <c r="C614" s="235">
        <v>173.02044195861143</v>
      </c>
      <c r="D614" s="235"/>
      <c r="E614" s="190"/>
      <c r="F614" s="198">
        <v>136.62093077344977</v>
      </c>
      <c r="G614" s="198">
        <v>5.2037889431309496</v>
      </c>
      <c r="H614" s="190">
        <f t="shared" si="44"/>
        <v>26.25412603518263</v>
      </c>
      <c r="I614" s="191">
        <v>154.98516103053601</v>
      </c>
      <c r="J614" s="191">
        <v>71.799929426854504</v>
      </c>
      <c r="K614" s="191">
        <f t="shared" si="45"/>
        <v>2.158569824061257</v>
      </c>
      <c r="L614" s="191">
        <v>186.887238792967</v>
      </c>
      <c r="M614" s="191">
        <v>80.593767464823102</v>
      </c>
      <c r="N614" s="191">
        <f t="shared" si="46"/>
        <v>2.3188795445570651</v>
      </c>
      <c r="O614" s="191">
        <v>184.61832958224699</v>
      </c>
      <c r="P614" s="191">
        <v>85.801232352843499</v>
      </c>
      <c r="Q614" s="191">
        <f t="shared" si="47"/>
        <v>2.1516978779865816</v>
      </c>
    </row>
    <row r="615" spans="1:17" x14ac:dyDescent="0.25">
      <c r="A615" s="188" t="s">
        <v>1418</v>
      </c>
      <c r="B615" s="195" t="s">
        <v>1417</v>
      </c>
      <c r="C615" s="235">
        <v>32.366901086857936</v>
      </c>
      <c r="D615" s="235"/>
      <c r="E615" s="190"/>
      <c r="F615" s="198">
        <v>34.636901987951155</v>
      </c>
      <c r="G615" s="198">
        <v>0.77145669316998466</v>
      </c>
      <c r="H615" s="190">
        <f t="shared" si="44"/>
        <v>44.898051043701521</v>
      </c>
      <c r="I615" s="191">
        <v>31.4216912357622</v>
      </c>
      <c r="J615" s="191">
        <v>15.6767088999402</v>
      </c>
      <c r="K615" s="191">
        <f t="shared" si="45"/>
        <v>2.0043550873029261</v>
      </c>
      <c r="L615" s="191">
        <v>32.135795542854602</v>
      </c>
      <c r="M615" s="191">
        <v>19.322361926086</v>
      </c>
      <c r="N615" s="191">
        <f t="shared" si="46"/>
        <v>1.6631401308899989</v>
      </c>
      <c r="O615" s="191">
        <v>32.645132660200197</v>
      </c>
      <c r="P615" s="191">
        <v>17.9897212516588</v>
      </c>
      <c r="Q615" s="191">
        <f t="shared" si="47"/>
        <v>1.8146547244132563</v>
      </c>
    </row>
    <row r="616" spans="1:17" x14ac:dyDescent="0.25">
      <c r="A616" s="188" t="s">
        <v>1627</v>
      </c>
      <c r="B616" s="195" t="s">
        <v>2040</v>
      </c>
      <c r="C616" s="235">
        <v>152.59003640451115</v>
      </c>
      <c r="D616" s="235">
        <v>277.15020304249606</v>
      </c>
      <c r="E616" s="190">
        <f t="shared" ref="E616:E645" si="48">C616/D616</f>
        <v>0.5505680123247616</v>
      </c>
      <c r="F616" s="198">
        <v>201.52789625530036</v>
      </c>
      <c r="G616" s="198">
        <v>260.6123543271168</v>
      </c>
      <c r="H616" s="190">
        <f t="shared" si="44"/>
        <v>0.77328604307969795</v>
      </c>
      <c r="I616" s="191">
        <v>169.710909577226</v>
      </c>
      <c r="J616" s="191">
        <v>158.63321565305301</v>
      </c>
      <c r="K616" s="191">
        <f t="shared" si="45"/>
        <v>1.0698321210886945</v>
      </c>
      <c r="L616" s="191">
        <v>286.72453463355799</v>
      </c>
      <c r="M616" s="191">
        <v>218.21076333370701</v>
      </c>
      <c r="N616" s="191">
        <f t="shared" si="46"/>
        <v>1.3139797975733842</v>
      </c>
      <c r="O616" s="191">
        <v>186.75970731957401</v>
      </c>
      <c r="P616" s="191">
        <v>198.92633136370199</v>
      </c>
      <c r="Q616" s="191">
        <f t="shared" si="47"/>
        <v>0.93883854409458023</v>
      </c>
    </row>
    <row r="617" spans="1:17" x14ac:dyDescent="0.25">
      <c r="A617" s="188" t="s">
        <v>1416</v>
      </c>
      <c r="B617" s="195" t="s">
        <v>1415</v>
      </c>
      <c r="C617" s="235">
        <v>21.506521211226151</v>
      </c>
      <c r="D617" s="235">
        <v>15.744575952610777</v>
      </c>
      <c r="E617" s="190">
        <f t="shared" si="48"/>
        <v>1.3659638262699558</v>
      </c>
      <c r="F617" s="198">
        <v>21.987288219609539</v>
      </c>
      <c r="G617" s="198">
        <v>13.515665508039305</v>
      </c>
      <c r="H617" s="190">
        <f t="shared" si="44"/>
        <v>1.6268002642216319</v>
      </c>
      <c r="I617" s="191">
        <v>35.357980225533503</v>
      </c>
      <c r="J617" s="191">
        <v>12.870995980664601</v>
      </c>
      <c r="K617" s="191">
        <f t="shared" si="45"/>
        <v>2.7471052184811398</v>
      </c>
      <c r="L617" s="191">
        <v>28.552528182147999</v>
      </c>
      <c r="M617" s="191">
        <v>9.6036664304965296</v>
      </c>
      <c r="N617" s="191">
        <f t="shared" si="46"/>
        <v>2.9730862050226139</v>
      </c>
      <c r="O617" s="191">
        <v>26.581932642827802</v>
      </c>
      <c r="P617" s="191">
        <v>8.9547767726025604</v>
      </c>
      <c r="Q617" s="191">
        <f t="shared" si="47"/>
        <v>2.9684640184617574</v>
      </c>
    </row>
    <row r="618" spans="1:17" x14ac:dyDescent="0.25">
      <c r="A618" s="188" t="s">
        <v>1412</v>
      </c>
      <c r="B618" s="195" t="s">
        <v>1411</v>
      </c>
      <c r="C618" s="235">
        <v>82.259954624589838</v>
      </c>
      <c r="D618" s="235">
        <v>139.92260560378369</v>
      </c>
      <c r="E618" s="190">
        <f t="shared" si="48"/>
        <v>0.58789610348969534</v>
      </c>
      <c r="F618" s="198">
        <v>134.02159113268746</v>
      </c>
      <c r="G618" s="198">
        <v>136.32507428248849</v>
      </c>
      <c r="H618" s="190">
        <f t="shared" si="44"/>
        <v>0.98310301195928329</v>
      </c>
      <c r="I618" s="191">
        <v>61.610621954002902</v>
      </c>
      <c r="J618" s="191">
        <v>62.121596797387603</v>
      </c>
      <c r="K618" s="191">
        <f t="shared" si="45"/>
        <v>0.99177460223613911</v>
      </c>
      <c r="L618" s="191">
        <v>180.71027481929301</v>
      </c>
      <c r="M618" s="191">
        <v>95.885093655077497</v>
      </c>
      <c r="N618" s="191">
        <f t="shared" si="46"/>
        <v>1.8846545164710664</v>
      </c>
      <c r="O618" s="191">
        <v>95.426552892578698</v>
      </c>
      <c r="P618" s="191">
        <v>76.405810065144905</v>
      </c>
      <c r="Q618" s="191">
        <f t="shared" si="47"/>
        <v>1.2489436707917418</v>
      </c>
    </row>
    <row r="619" spans="1:17" x14ac:dyDescent="0.25">
      <c r="A619" s="188" t="s">
        <v>1410</v>
      </c>
      <c r="B619" s="195" t="s">
        <v>1409</v>
      </c>
      <c r="C619" s="235">
        <v>0.83673168972461343</v>
      </c>
      <c r="D619" s="235">
        <v>2.2062538355026899</v>
      </c>
      <c r="E619" s="190">
        <f t="shared" si="48"/>
        <v>0.37925449749256346</v>
      </c>
      <c r="F619" s="198">
        <v>1.1199547674285852</v>
      </c>
      <c r="G619" s="198">
        <v>2.1393865223406223</v>
      </c>
      <c r="H619" s="190">
        <f t="shared" si="44"/>
        <v>0.52349342006851796</v>
      </c>
      <c r="I619" s="191">
        <v>0.51379085585111905</v>
      </c>
      <c r="J619" s="191">
        <v>0.67437592070874997</v>
      </c>
      <c r="K619" s="191">
        <f t="shared" si="45"/>
        <v>0.76187603986681407</v>
      </c>
      <c r="L619" s="191">
        <v>0.92611732111265099</v>
      </c>
      <c r="M619" s="191">
        <v>1.3536419789448</v>
      </c>
      <c r="N619" s="191">
        <f t="shared" si="46"/>
        <v>0.68416711029794164</v>
      </c>
      <c r="O619" s="191">
        <v>1.4918301708481101</v>
      </c>
      <c r="P619" s="191">
        <v>1.6151758556290801</v>
      </c>
      <c r="Q619" s="191">
        <f t="shared" si="47"/>
        <v>0.9236332784748511</v>
      </c>
    </row>
    <row r="620" spans="1:17" x14ac:dyDescent="0.25">
      <c r="A620" s="188" t="s">
        <v>1408</v>
      </c>
      <c r="B620" s="195" t="s">
        <v>1407</v>
      </c>
      <c r="C620" s="235">
        <v>7.0560057072134361</v>
      </c>
      <c r="D620" s="235">
        <v>42.700679810931291</v>
      </c>
      <c r="E620" s="190">
        <f t="shared" si="48"/>
        <v>0.16524340451851804</v>
      </c>
      <c r="F620" s="198">
        <v>5.9192237156653968</v>
      </c>
      <c r="G620" s="198">
        <v>44.602998365865311</v>
      </c>
      <c r="H620" s="190">
        <f t="shared" si="44"/>
        <v>0.13270909877205431</v>
      </c>
      <c r="I620" s="191">
        <v>5.6274134836944301</v>
      </c>
      <c r="J620" s="191">
        <v>37.236627941314303</v>
      </c>
      <c r="K620" s="191">
        <f t="shared" si="45"/>
        <v>0.15112575425904168</v>
      </c>
      <c r="L620" s="191">
        <v>6.5853304690394898</v>
      </c>
      <c r="M620" s="191">
        <v>39.0876885683656</v>
      </c>
      <c r="N620" s="191">
        <f t="shared" si="46"/>
        <v>0.16847582218942261</v>
      </c>
      <c r="O620" s="191">
        <v>7.4027649792961503</v>
      </c>
      <c r="P620" s="191">
        <v>38.316222338174299</v>
      </c>
      <c r="Q620" s="191">
        <f t="shared" si="47"/>
        <v>0.19320184839622889</v>
      </c>
    </row>
    <row r="621" spans="1:17" x14ac:dyDescent="0.25">
      <c r="A621" s="188" t="s">
        <v>1406</v>
      </c>
      <c r="B621" s="195" t="s">
        <v>1405</v>
      </c>
      <c r="C621" s="235">
        <v>1.413490487400104</v>
      </c>
      <c r="D621" s="235">
        <v>5.230100889495402</v>
      </c>
      <c r="E621" s="190">
        <f t="shared" si="48"/>
        <v>0.27026065409925143</v>
      </c>
      <c r="F621" s="198">
        <v>3.7629951358813689</v>
      </c>
      <c r="G621" s="198">
        <v>4.3719509282845639</v>
      </c>
      <c r="H621" s="190">
        <f t="shared" si="44"/>
        <v>0.86071303123200127</v>
      </c>
      <c r="I621" s="191">
        <v>3.8134536038803</v>
      </c>
      <c r="J621" s="191">
        <v>3.3488223854155299</v>
      </c>
      <c r="K621" s="191">
        <f t="shared" si="45"/>
        <v>1.1387446585666314</v>
      </c>
      <c r="L621" s="191">
        <v>5.1001324448272003</v>
      </c>
      <c r="M621" s="191">
        <v>5.6587026377068304</v>
      </c>
      <c r="N621" s="191">
        <f t="shared" si="46"/>
        <v>0.90129006087763097</v>
      </c>
      <c r="O621" s="191">
        <v>3.54586361818447</v>
      </c>
      <c r="P621" s="191">
        <v>6.7543658568974996</v>
      </c>
      <c r="Q621" s="191">
        <f t="shared" si="47"/>
        <v>0.52497357906123265</v>
      </c>
    </row>
    <row r="622" spans="1:17" x14ac:dyDescent="0.25">
      <c r="A622" s="188" t="s">
        <v>1404</v>
      </c>
      <c r="B622" s="195" t="s">
        <v>1403</v>
      </c>
      <c r="C622" s="235">
        <v>4.3740183485865858</v>
      </c>
      <c r="D622" s="235">
        <v>2.6873395720187774</v>
      </c>
      <c r="E622" s="190">
        <f t="shared" si="48"/>
        <v>1.6276388715925265</v>
      </c>
      <c r="F622" s="198">
        <v>1.8790004025701683</v>
      </c>
      <c r="G622" s="198">
        <v>3.0245036956492011</v>
      </c>
      <c r="H622" s="190">
        <f t="shared" si="44"/>
        <v>0.62125908633312021</v>
      </c>
      <c r="I622" s="191">
        <v>3.7681264908055301</v>
      </c>
      <c r="J622" s="191">
        <v>1.28421854978421</v>
      </c>
      <c r="K622" s="191">
        <f t="shared" si="45"/>
        <v>2.934178525484386</v>
      </c>
      <c r="L622" s="191">
        <v>3.36146027469412</v>
      </c>
      <c r="M622" s="191">
        <v>1.8289871490799701</v>
      </c>
      <c r="N622" s="191">
        <f t="shared" si="46"/>
        <v>1.8378807507669068</v>
      </c>
      <c r="O622" s="191">
        <v>4.4223015995623403</v>
      </c>
      <c r="P622" s="191">
        <v>2.4170967925105402</v>
      </c>
      <c r="Q622" s="191">
        <f t="shared" si="47"/>
        <v>1.8295922667495146</v>
      </c>
    </row>
    <row r="623" spans="1:17" x14ac:dyDescent="0.25">
      <c r="A623" s="188" t="s">
        <v>1402</v>
      </c>
      <c r="B623" s="195" t="s">
        <v>1401</v>
      </c>
      <c r="C623" s="235">
        <v>3.162656755207168</v>
      </c>
      <c r="D623" s="235">
        <v>6.3729900846234449</v>
      </c>
      <c r="E623" s="190">
        <f t="shared" si="48"/>
        <v>0.4962594815325273</v>
      </c>
      <c r="F623" s="198">
        <v>6.325419889327363</v>
      </c>
      <c r="G623" s="198">
        <v>6.9334357035029779</v>
      </c>
      <c r="H623" s="190">
        <f t="shared" si="44"/>
        <v>0.91230670620217513</v>
      </c>
      <c r="I623" s="191">
        <v>10.4452521751713</v>
      </c>
      <c r="J623" s="191">
        <v>2.7184419673519402</v>
      </c>
      <c r="K623" s="191">
        <f t="shared" si="45"/>
        <v>3.84236717230573</v>
      </c>
      <c r="L623" s="191">
        <v>3.8070580055847199</v>
      </c>
      <c r="M623" s="191">
        <v>4.3375113739106403</v>
      </c>
      <c r="N623" s="191">
        <f t="shared" si="46"/>
        <v>0.87770559599762588</v>
      </c>
      <c r="O623" s="191">
        <v>5.5489358263126203</v>
      </c>
      <c r="P623" s="191">
        <v>4.2840599051591601</v>
      </c>
      <c r="Q623" s="191">
        <f t="shared" si="47"/>
        <v>1.2952516886213961</v>
      </c>
    </row>
    <row r="624" spans="1:17" x14ac:dyDescent="0.25">
      <c r="A624" s="188" t="s">
        <v>1400</v>
      </c>
      <c r="B624" s="195" t="s">
        <v>1399</v>
      </c>
      <c r="C624" s="235">
        <v>12.742757656029912</v>
      </c>
      <c r="D624" s="235">
        <v>31.301277295885889</v>
      </c>
      <c r="E624" s="190">
        <f t="shared" si="48"/>
        <v>0.40710024500197528</v>
      </c>
      <c r="F624" s="198">
        <v>9.8718649533956295</v>
      </c>
      <c r="G624" s="198">
        <v>23.022804557174005</v>
      </c>
      <c r="H624" s="190">
        <f t="shared" si="44"/>
        <v>0.4287863769542149</v>
      </c>
      <c r="I624" s="191">
        <v>8.4615787177348505</v>
      </c>
      <c r="J624" s="191">
        <v>19.2331234904279</v>
      </c>
      <c r="K624" s="191">
        <f t="shared" si="45"/>
        <v>0.43994823419846907</v>
      </c>
      <c r="L624" s="191">
        <v>17.2838598585538</v>
      </c>
      <c r="M624" s="191">
        <v>40.537671825153502</v>
      </c>
      <c r="N624" s="191">
        <f t="shared" si="46"/>
        <v>0.42636538016051573</v>
      </c>
      <c r="O624" s="191">
        <v>21.981933281322299</v>
      </c>
      <c r="P624" s="191">
        <v>43.390289550247601</v>
      </c>
      <c r="Q624" s="191">
        <f t="shared" si="47"/>
        <v>0.50660950892863676</v>
      </c>
    </row>
    <row r="625" spans="1:17" x14ac:dyDescent="0.25">
      <c r="A625" s="188" t="s">
        <v>1398</v>
      </c>
      <c r="B625" s="195" t="s">
        <v>1397</v>
      </c>
      <c r="C625" s="235"/>
      <c r="D625" s="235">
        <v>1.897275053328016</v>
      </c>
      <c r="E625" s="190">
        <f t="shared" si="48"/>
        <v>0</v>
      </c>
      <c r="F625" s="198"/>
      <c r="G625" s="198">
        <v>0.89638421545574565</v>
      </c>
      <c r="H625" s="190"/>
      <c r="I625" s="191" t="s">
        <v>87</v>
      </c>
      <c r="J625" s="191">
        <v>0.92150454302231899</v>
      </c>
      <c r="K625" s="191"/>
      <c r="L625" s="191" t="s">
        <v>87</v>
      </c>
      <c r="M625" s="191">
        <v>1.4753822212368699</v>
      </c>
      <c r="N625" s="191"/>
      <c r="O625" s="191" t="s">
        <v>87</v>
      </c>
      <c r="P625" s="191">
        <v>1.55256851215491</v>
      </c>
      <c r="Q625" s="191"/>
    </row>
    <row r="626" spans="1:17" x14ac:dyDescent="0.25">
      <c r="A626" s="188" t="s">
        <v>1414</v>
      </c>
      <c r="B626" s="195" t="s">
        <v>1413</v>
      </c>
      <c r="C626" s="235">
        <v>19.237899924533341</v>
      </c>
      <c r="D626" s="235">
        <v>29.087104944316099</v>
      </c>
      <c r="E626" s="190">
        <f t="shared" si="48"/>
        <v>0.66138929815676317</v>
      </c>
      <c r="F626" s="198">
        <v>16.640558038734849</v>
      </c>
      <c r="G626" s="198">
        <v>25.78015054831657</v>
      </c>
      <c r="H626" s="190">
        <f>F626/G626</f>
        <v>0.64547947489862378</v>
      </c>
      <c r="I626" s="191">
        <v>40.1126920705521</v>
      </c>
      <c r="J626" s="191">
        <v>18.2235080769759</v>
      </c>
      <c r="K626" s="191">
        <f>I626/J626</f>
        <v>2.2011509475078301</v>
      </c>
      <c r="L626" s="191">
        <v>40.397773258304603</v>
      </c>
      <c r="M626" s="191">
        <v>18.4424174937343</v>
      </c>
      <c r="N626" s="191">
        <f t="shared" ref="N626:N635" si="49">L626/M626</f>
        <v>2.1904814416021923</v>
      </c>
      <c r="O626" s="191">
        <v>20.357592308640999</v>
      </c>
      <c r="P626" s="191">
        <v>15.235965715181701</v>
      </c>
      <c r="Q626" s="191">
        <f t="shared" ref="Q626:Q634" si="50">O626/P626</f>
        <v>1.3361537226587425</v>
      </c>
    </row>
    <row r="627" spans="1:17" x14ac:dyDescent="0.25">
      <c r="A627" s="188" t="s">
        <v>1688</v>
      </c>
      <c r="B627" s="195" t="s">
        <v>1687</v>
      </c>
      <c r="C627" s="235">
        <v>6660.3298640631465</v>
      </c>
      <c r="D627" s="235">
        <v>12212.530678715177</v>
      </c>
      <c r="E627" s="190">
        <f t="shared" si="48"/>
        <v>0.54536852674370095</v>
      </c>
      <c r="F627" s="198">
        <v>4288.9330917724028</v>
      </c>
      <c r="G627" s="198">
        <v>10939.982788718371</v>
      </c>
      <c r="H627" s="190">
        <f>F627/G627</f>
        <v>0.39204203284444611</v>
      </c>
      <c r="I627" s="191">
        <v>4331.9584994001598</v>
      </c>
      <c r="J627" s="191">
        <v>9770.5489535432498</v>
      </c>
      <c r="K627" s="191">
        <f>I627/J627</f>
        <v>0.44336899799567481</v>
      </c>
      <c r="L627" s="191">
        <v>4718.3306927837502</v>
      </c>
      <c r="M627" s="191">
        <v>10629.128604412501</v>
      </c>
      <c r="N627" s="191">
        <f t="shared" si="49"/>
        <v>0.44390569240313982</v>
      </c>
      <c r="O627" s="191">
        <v>5382.4494192873999</v>
      </c>
      <c r="P627" s="191">
        <v>10171.8085815657</v>
      </c>
      <c r="Q627" s="191">
        <f t="shared" si="50"/>
        <v>0.52915362849454095</v>
      </c>
    </row>
    <row r="628" spans="1:17" x14ac:dyDescent="0.25">
      <c r="A628" s="188" t="s">
        <v>1626</v>
      </c>
      <c r="B628" s="195" t="s">
        <v>2041</v>
      </c>
      <c r="C628" s="235">
        <v>1543.2238011513466</v>
      </c>
      <c r="D628" s="235">
        <v>4495.9209590315259</v>
      </c>
      <c r="E628" s="190">
        <f t="shared" si="48"/>
        <v>0.34324976244328259</v>
      </c>
      <c r="F628" s="198">
        <v>394.75803883329763</v>
      </c>
      <c r="G628" s="198">
        <v>4828.128932619853</v>
      </c>
      <c r="H628" s="190">
        <f>F628/G628</f>
        <v>8.1762116203283108E-2</v>
      </c>
      <c r="I628" s="191">
        <v>759.03632861560595</v>
      </c>
      <c r="J628" s="191">
        <v>4523.2258567675399</v>
      </c>
      <c r="K628" s="191">
        <f>I628/J628</f>
        <v>0.16780862876434843</v>
      </c>
      <c r="L628" s="191">
        <v>700.95854382592995</v>
      </c>
      <c r="M628" s="191">
        <v>4335.6186694381604</v>
      </c>
      <c r="N628" s="191">
        <f t="shared" si="49"/>
        <v>0.1616743992655528</v>
      </c>
      <c r="O628" s="191">
        <v>836.29305239508506</v>
      </c>
      <c r="P628" s="191">
        <v>3974.7289068617201</v>
      </c>
      <c r="Q628" s="191">
        <f t="shared" si="50"/>
        <v>0.21040253863637384</v>
      </c>
    </row>
    <row r="629" spans="1:17" x14ac:dyDescent="0.25">
      <c r="A629" s="188" t="s">
        <v>1396</v>
      </c>
      <c r="B629" s="195" t="s">
        <v>2042</v>
      </c>
      <c r="C629" s="235">
        <v>1311.6381024450347</v>
      </c>
      <c r="D629" s="235">
        <v>2195.2973308933883</v>
      </c>
      <c r="E629" s="190">
        <f t="shared" si="48"/>
        <v>0.59747628896868221</v>
      </c>
      <c r="F629" s="198">
        <v>136.14840926079705</v>
      </c>
      <c r="G629" s="198">
        <v>2210.4525367614656</v>
      </c>
      <c r="H629" s="190">
        <f>F629/G629</f>
        <v>6.1593002788591027E-2</v>
      </c>
      <c r="I629" s="191">
        <v>454.98605389120797</v>
      </c>
      <c r="J629" s="191">
        <v>2089.03164474403</v>
      </c>
      <c r="K629" s="191">
        <f>I629/J629</f>
        <v>0.21779758819639977</v>
      </c>
      <c r="L629" s="191">
        <v>426.05404540832899</v>
      </c>
      <c r="M629" s="191">
        <v>1931.80200948827</v>
      </c>
      <c r="N629" s="191">
        <f t="shared" si="49"/>
        <v>0.22054746983164686</v>
      </c>
      <c r="O629" s="191">
        <v>469.19679291706802</v>
      </c>
      <c r="P629" s="191">
        <v>1825.37676858398</v>
      </c>
      <c r="Q629" s="191">
        <f t="shared" si="50"/>
        <v>0.25704106735238191</v>
      </c>
    </row>
    <row r="630" spans="1:17" x14ac:dyDescent="0.25">
      <c r="A630" s="188" t="s">
        <v>750</v>
      </c>
      <c r="B630" s="195" t="s">
        <v>749</v>
      </c>
      <c r="C630" s="235">
        <v>996.85333923297685</v>
      </c>
      <c r="D630" s="235">
        <v>733.76034576538325</v>
      </c>
      <c r="E630" s="190">
        <f t="shared" si="48"/>
        <v>1.3585543903890882</v>
      </c>
      <c r="F630" s="198">
        <v>136.14840926079705</v>
      </c>
      <c r="G630" s="198">
        <v>498.59144677697526</v>
      </c>
      <c r="H630" s="190">
        <f>F630/G630</f>
        <v>0.27306607472088773</v>
      </c>
      <c r="I630" s="191" t="s">
        <v>87</v>
      </c>
      <c r="J630" s="191">
        <v>600.06911157788295</v>
      </c>
      <c r="K630" s="191"/>
      <c r="L630" s="191">
        <v>259.22287027255197</v>
      </c>
      <c r="M630" s="191">
        <v>542.03242316593901</v>
      </c>
      <c r="N630" s="191">
        <f t="shared" si="49"/>
        <v>0.47824236926356878</v>
      </c>
      <c r="O630" s="191">
        <v>207.174482617151</v>
      </c>
      <c r="P630" s="191">
        <v>774.66137741591604</v>
      </c>
      <c r="Q630" s="191">
        <f t="shared" si="50"/>
        <v>0.26743876570719871</v>
      </c>
    </row>
    <row r="631" spans="1:17" x14ac:dyDescent="0.25">
      <c r="A631" s="188" t="s">
        <v>748</v>
      </c>
      <c r="B631" s="195" t="s">
        <v>747</v>
      </c>
      <c r="C631" s="235">
        <v>314.78476321205784</v>
      </c>
      <c r="D631" s="235">
        <v>1461.5369851280052</v>
      </c>
      <c r="E631" s="190">
        <f t="shared" si="48"/>
        <v>0.21537926608438732</v>
      </c>
      <c r="F631" s="198"/>
      <c r="G631" s="198">
        <v>1711.8610899844905</v>
      </c>
      <c r="H631" s="190"/>
      <c r="I631" s="191">
        <v>454.98605389120797</v>
      </c>
      <c r="J631" s="191">
        <v>1488.96253316615</v>
      </c>
      <c r="K631" s="191">
        <f>I631/J631</f>
        <v>0.30557253373173837</v>
      </c>
      <c r="L631" s="191">
        <v>166.83117513577699</v>
      </c>
      <c r="M631" s="191">
        <v>1389.76958632233</v>
      </c>
      <c r="N631" s="191">
        <f t="shared" si="49"/>
        <v>0.1200423269998684</v>
      </c>
      <c r="O631" s="191">
        <v>262.02231029991702</v>
      </c>
      <c r="P631" s="191">
        <v>1050.71539116806</v>
      </c>
      <c r="Q631" s="191">
        <f t="shared" si="50"/>
        <v>0.24937515192256951</v>
      </c>
    </row>
    <row r="632" spans="1:17" x14ac:dyDescent="0.25">
      <c r="A632" s="188" t="s">
        <v>1395</v>
      </c>
      <c r="B632" s="195" t="s">
        <v>2043</v>
      </c>
      <c r="C632" s="235">
        <v>213.57462117631457</v>
      </c>
      <c r="D632" s="235">
        <v>2238.9537499636281</v>
      </c>
      <c r="E632" s="190">
        <f t="shared" si="48"/>
        <v>9.5390367567791026E-2</v>
      </c>
      <c r="F632" s="198">
        <v>258.60962957250058</v>
      </c>
      <c r="G632" s="198">
        <v>2554.7089087806303</v>
      </c>
      <c r="H632" s="190">
        <f>F632/G632</f>
        <v>0.10122860913180738</v>
      </c>
      <c r="I632" s="191">
        <v>304.05027472439798</v>
      </c>
      <c r="J632" s="191">
        <v>2359.5908956181602</v>
      </c>
      <c r="K632" s="191">
        <f>I632/J632</f>
        <v>0.1288571994785323</v>
      </c>
      <c r="L632" s="191">
        <v>267.62248872504301</v>
      </c>
      <c r="M632" s="191">
        <v>2344.9946531852702</v>
      </c>
      <c r="N632" s="191">
        <f t="shared" si="49"/>
        <v>0.11412498888282073</v>
      </c>
      <c r="O632" s="191">
        <v>367.09625947801698</v>
      </c>
      <c r="P632" s="191">
        <v>2083.8481161957102</v>
      </c>
      <c r="Q632" s="191">
        <f t="shared" si="50"/>
        <v>0.17616267549680675</v>
      </c>
    </row>
    <row r="633" spans="1:17" x14ac:dyDescent="0.25">
      <c r="A633" s="188" t="s">
        <v>746</v>
      </c>
      <c r="B633" s="195" t="s">
        <v>745</v>
      </c>
      <c r="C633" s="235">
        <v>213.57462117631457</v>
      </c>
      <c r="D633" s="235">
        <v>850.36246118693316</v>
      </c>
      <c r="E633" s="190">
        <f t="shared" si="48"/>
        <v>0.25115716053388315</v>
      </c>
      <c r="F633" s="198">
        <v>258.60962957250058</v>
      </c>
      <c r="G633" s="198">
        <v>797.97507406909745</v>
      </c>
      <c r="H633" s="190">
        <f>F633/G633</f>
        <v>0.32408234038411493</v>
      </c>
      <c r="I633" s="191">
        <v>304.05027472439798</v>
      </c>
      <c r="J633" s="191">
        <v>824.05500147673797</v>
      </c>
      <c r="K633" s="191">
        <f>I633/J633</f>
        <v>0.36896842344203762</v>
      </c>
      <c r="L633" s="191">
        <v>248.28176771742801</v>
      </c>
      <c r="M633" s="191">
        <v>960.08329826691602</v>
      </c>
      <c r="N633" s="191">
        <f t="shared" si="49"/>
        <v>0.25860440251966799</v>
      </c>
      <c r="O633" s="191">
        <v>366.27799699210402</v>
      </c>
      <c r="P633" s="191">
        <v>768.07944931509405</v>
      </c>
      <c r="Q633" s="191">
        <f t="shared" si="50"/>
        <v>0.47687514269353076</v>
      </c>
    </row>
    <row r="634" spans="1:17" x14ac:dyDescent="0.25">
      <c r="A634" s="188" t="s">
        <v>744</v>
      </c>
      <c r="B634" s="195" t="s">
        <v>743</v>
      </c>
      <c r="C634" s="235"/>
      <c r="D634" s="235">
        <v>1388.5912887766951</v>
      </c>
      <c r="E634" s="190"/>
      <c r="F634" s="198"/>
      <c r="G634" s="198">
        <v>1756.7338347115328</v>
      </c>
      <c r="H634" s="190"/>
      <c r="I634" s="191" t="s">
        <v>87</v>
      </c>
      <c r="J634" s="191">
        <v>1535.5358941414299</v>
      </c>
      <c r="K634" s="191"/>
      <c r="L634" s="191">
        <v>19.3407210076154</v>
      </c>
      <c r="M634" s="191">
        <v>1384.9113549183601</v>
      </c>
      <c r="N634" s="191">
        <f t="shared" si="49"/>
        <v>1.396531333137602E-2</v>
      </c>
      <c r="O634" s="191">
        <v>0.81826248591290196</v>
      </c>
      <c r="P634" s="191">
        <v>1315.76866688061</v>
      </c>
      <c r="Q634" s="191">
        <f t="shared" si="50"/>
        <v>6.2188932333585455E-4</v>
      </c>
    </row>
    <row r="635" spans="1:17" x14ac:dyDescent="0.25">
      <c r="A635" s="188" t="s">
        <v>1394</v>
      </c>
      <c r="B635" s="195" t="s">
        <v>2044</v>
      </c>
      <c r="C635" s="235">
        <v>18.011077529997348</v>
      </c>
      <c r="D635" s="235">
        <v>61.669878174509584</v>
      </c>
      <c r="E635" s="190">
        <f t="shared" si="48"/>
        <v>0.29205631765690732</v>
      </c>
      <c r="F635" s="198"/>
      <c r="G635" s="198">
        <v>62.96748707775744</v>
      </c>
      <c r="H635" s="190"/>
      <c r="I635" s="191" t="s">
        <v>87</v>
      </c>
      <c r="J635" s="191">
        <v>74.603316405341801</v>
      </c>
      <c r="K635" s="191"/>
      <c r="L635" s="191">
        <v>7.2820096925566196</v>
      </c>
      <c r="M635" s="191">
        <v>58.822006764614301</v>
      </c>
      <c r="N635" s="191">
        <f t="shared" si="49"/>
        <v>0.12379736926855879</v>
      </c>
      <c r="O635" s="191" t="s">
        <v>87</v>
      </c>
      <c r="P635" s="191">
        <v>65.5040220820363</v>
      </c>
      <c r="Q635" s="191"/>
    </row>
    <row r="636" spans="1:17" x14ac:dyDescent="0.25">
      <c r="A636" s="188" t="s">
        <v>742</v>
      </c>
      <c r="B636" s="195" t="s">
        <v>741</v>
      </c>
      <c r="C636" s="235"/>
      <c r="D636" s="235">
        <v>18.742009230621257</v>
      </c>
      <c r="E636" s="190"/>
      <c r="F636" s="198"/>
      <c r="G636" s="198">
        <v>30.975358813417152</v>
      </c>
      <c r="H636" s="190"/>
      <c r="I636" s="191" t="s">
        <v>87</v>
      </c>
      <c r="J636" s="191">
        <v>19.6629952651286</v>
      </c>
      <c r="K636" s="191"/>
      <c r="L636" s="191" t="s">
        <v>87</v>
      </c>
      <c r="M636" s="191">
        <v>29.027960311611501</v>
      </c>
      <c r="N636" s="191"/>
      <c r="O636" s="191" t="s">
        <v>87</v>
      </c>
      <c r="P636" s="191">
        <v>25.511405517883802</v>
      </c>
      <c r="Q636" s="191"/>
    </row>
    <row r="637" spans="1:17" x14ac:dyDescent="0.25">
      <c r="A637" s="188" t="s">
        <v>740</v>
      </c>
      <c r="B637" s="195" t="s">
        <v>739</v>
      </c>
      <c r="C637" s="235"/>
      <c r="D637" s="235"/>
      <c r="E637" s="190"/>
      <c r="F637" s="198"/>
      <c r="G637" s="198"/>
      <c r="H637" s="190"/>
      <c r="I637" s="191" t="s">
        <v>87</v>
      </c>
      <c r="J637" s="191" t="s">
        <v>87</v>
      </c>
      <c r="K637" s="191"/>
      <c r="L637" s="191" t="s">
        <v>87</v>
      </c>
      <c r="M637" s="191" t="s">
        <v>87</v>
      </c>
      <c r="N637" s="191"/>
      <c r="O637" s="191" t="s">
        <v>87</v>
      </c>
      <c r="P637" s="191" t="s">
        <v>87</v>
      </c>
      <c r="Q637" s="191"/>
    </row>
    <row r="638" spans="1:17" x14ac:dyDescent="0.25">
      <c r="A638" s="188" t="s">
        <v>738</v>
      </c>
      <c r="B638" s="195" t="s">
        <v>737</v>
      </c>
      <c r="C638" s="235">
        <v>18.011077529997348</v>
      </c>
      <c r="D638" s="235">
        <v>42.927868943888328</v>
      </c>
      <c r="E638" s="190">
        <f t="shared" si="48"/>
        <v>0.41956607614367958</v>
      </c>
      <c r="F638" s="198"/>
      <c r="G638" s="198">
        <v>31.992128264340284</v>
      </c>
      <c r="H638" s="190"/>
      <c r="I638" s="191" t="s">
        <v>87</v>
      </c>
      <c r="J638" s="191">
        <v>33.736853737892503</v>
      </c>
      <c r="K638" s="191"/>
      <c r="L638" s="191">
        <v>7.2820096925566196</v>
      </c>
      <c r="M638" s="191">
        <v>29.7940464530027</v>
      </c>
      <c r="N638" s="191">
        <f>L638/M638</f>
        <v>0.24441157074932079</v>
      </c>
      <c r="O638" s="191" t="s">
        <v>87</v>
      </c>
      <c r="P638" s="191">
        <v>39.992616564152499</v>
      </c>
      <c r="Q638" s="191"/>
    </row>
    <row r="639" spans="1:17" x14ac:dyDescent="0.25">
      <c r="A639" s="188" t="s">
        <v>736</v>
      </c>
      <c r="B639" s="195" t="s">
        <v>735</v>
      </c>
      <c r="C639" s="235"/>
      <c r="D639" s="235"/>
      <c r="E639" s="190"/>
      <c r="F639" s="198"/>
      <c r="G639" s="198"/>
      <c r="H639" s="190"/>
      <c r="I639" s="191" t="s">
        <v>87</v>
      </c>
      <c r="J639" s="191">
        <v>21.203467402320602</v>
      </c>
      <c r="K639" s="191"/>
      <c r="L639" s="191" t="s">
        <v>87</v>
      </c>
      <c r="M639" s="191" t="s">
        <v>87</v>
      </c>
      <c r="N639" s="191"/>
      <c r="O639" s="191" t="s">
        <v>87</v>
      </c>
      <c r="P639" s="191" t="s">
        <v>87</v>
      </c>
      <c r="Q639" s="191"/>
    </row>
    <row r="640" spans="1:17" x14ac:dyDescent="0.25">
      <c r="A640" s="188" t="s">
        <v>1623</v>
      </c>
      <c r="B640" s="195" t="s">
        <v>1622</v>
      </c>
      <c r="C640" s="235">
        <v>2320.6682846218091</v>
      </c>
      <c r="D640" s="235">
        <v>3119.7413888518786</v>
      </c>
      <c r="E640" s="190">
        <f t="shared" si="48"/>
        <v>0.74386559505044647</v>
      </c>
      <c r="F640" s="198">
        <v>1521.9391889039377</v>
      </c>
      <c r="G640" s="198">
        <v>2147.5464003214911</v>
      </c>
      <c r="H640" s="190">
        <f>F640/G640</f>
        <v>0.70868745312143244</v>
      </c>
      <c r="I640" s="191">
        <v>1197.04716395368</v>
      </c>
      <c r="J640" s="191">
        <v>1568.2356000847799</v>
      </c>
      <c r="K640" s="191">
        <f>I640/J640</f>
        <v>0.7633082451954073</v>
      </c>
      <c r="L640" s="191">
        <v>1605.40608377543</v>
      </c>
      <c r="M640" s="191">
        <v>2094.1192805236301</v>
      </c>
      <c r="N640" s="191">
        <f>L640/M640</f>
        <v>0.76662590269165642</v>
      </c>
      <c r="O640" s="191">
        <v>1729.7586286810199</v>
      </c>
      <c r="P640" s="191">
        <v>2108.6944711036399</v>
      </c>
      <c r="Q640" s="191">
        <f>O640/P640</f>
        <v>0.82029836582997528</v>
      </c>
    </row>
    <row r="641" spans="1:17" x14ac:dyDescent="0.25">
      <c r="A641" s="188" t="s">
        <v>1387</v>
      </c>
      <c r="B641" s="195" t="s">
        <v>1386</v>
      </c>
      <c r="C641" s="235">
        <v>2232.8619643421857</v>
      </c>
      <c r="D641" s="235">
        <v>2804.964864218543</v>
      </c>
      <c r="E641" s="190">
        <f t="shared" si="48"/>
        <v>0.79603919208601426</v>
      </c>
      <c r="F641" s="198">
        <v>1490.213450987311</v>
      </c>
      <c r="G641" s="198">
        <v>1948.0995233316228</v>
      </c>
      <c r="H641" s="190">
        <f>F641/G641</f>
        <v>0.76495755639771479</v>
      </c>
      <c r="I641" s="191">
        <v>1150.3334489286101</v>
      </c>
      <c r="J641" s="191">
        <v>1446.9205186890199</v>
      </c>
      <c r="K641" s="191">
        <f>I641/J641</f>
        <v>0.79502186476066283</v>
      </c>
      <c r="L641" s="191">
        <v>1571.70340165633</v>
      </c>
      <c r="M641" s="191">
        <v>1911.96695899972</v>
      </c>
      <c r="N641" s="191">
        <f>L641/M641</f>
        <v>0.82203481302762416</v>
      </c>
      <c r="O641" s="191">
        <v>1690.7680432438599</v>
      </c>
      <c r="P641" s="191">
        <v>1929.9696501293799</v>
      </c>
      <c r="Q641" s="191">
        <f>O641/P641</f>
        <v>0.87605939457675686</v>
      </c>
    </row>
    <row r="642" spans="1:17" x14ac:dyDescent="0.25">
      <c r="A642" s="188" t="s">
        <v>1385</v>
      </c>
      <c r="B642" s="195" t="s">
        <v>1384</v>
      </c>
      <c r="C642" s="235">
        <v>75.02559859668186</v>
      </c>
      <c r="D642" s="235">
        <v>107.9086668921279</v>
      </c>
      <c r="E642" s="190">
        <f t="shared" si="48"/>
        <v>0.69526944181121275</v>
      </c>
      <c r="F642" s="198">
        <v>21.70737455981649</v>
      </c>
      <c r="G642" s="198">
        <v>56.166766620621651</v>
      </c>
      <c r="H642" s="190">
        <f>F642/G642</f>
        <v>0.38648075838936791</v>
      </c>
      <c r="I642" s="191">
        <v>36.419434334457797</v>
      </c>
      <c r="J642" s="191">
        <v>38.676518275781497</v>
      </c>
      <c r="K642" s="191">
        <f>I642/J642</f>
        <v>0.94164200807245246</v>
      </c>
      <c r="L642" s="191">
        <v>23.337016418423701</v>
      </c>
      <c r="M642" s="191">
        <v>45.713999557489302</v>
      </c>
      <c r="N642" s="191">
        <f>L642/M642</f>
        <v>0.51050042972230836</v>
      </c>
      <c r="O642" s="191">
        <v>26.093692555448701</v>
      </c>
      <c r="P642" s="191">
        <v>48.219456667037697</v>
      </c>
      <c r="Q642" s="191">
        <f>O642/P642</f>
        <v>0.5411444748461065</v>
      </c>
    </row>
    <row r="643" spans="1:17" x14ac:dyDescent="0.25">
      <c r="A643" s="188" t="s">
        <v>1381</v>
      </c>
      <c r="B643" s="195" t="s">
        <v>1380</v>
      </c>
      <c r="C643" s="235"/>
      <c r="D643" s="235">
        <v>187.83726526457971</v>
      </c>
      <c r="E643" s="190"/>
      <c r="F643" s="198"/>
      <c r="G643" s="198">
        <v>127.54399343655261</v>
      </c>
      <c r="H643" s="190"/>
      <c r="I643" s="191" t="s">
        <v>87</v>
      </c>
      <c r="J643" s="191">
        <v>68.896245575811704</v>
      </c>
      <c r="K643" s="191"/>
      <c r="L643" s="191" t="s">
        <v>87</v>
      </c>
      <c r="M643" s="191">
        <v>121.853751978852</v>
      </c>
      <c r="N643" s="191"/>
      <c r="O643" s="191" t="s">
        <v>87</v>
      </c>
      <c r="P643" s="191">
        <v>116.21389871217499</v>
      </c>
      <c r="Q643" s="191"/>
    </row>
    <row r="644" spans="1:17" x14ac:dyDescent="0.25">
      <c r="A644" s="188" t="s">
        <v>1379</v>
      </c>
      <c r="B644" s="195" t="s">
        <v>1378</v>
      </c>
      <c r="C644" s="235"/>
      <c r="D644" s="235"/>
      <c r="E644" s="190"/>
      <c r="F644" s="198"/>
      <c r="G644" s="198"/>
      <c r="H644" s="190"/>
      <c r="I644" s="191" t="s">
        <v>87</v>
      </c>
      <c r="J644" s="191" t="s">
        <v>87</v>
      </c>
      <c r="K644" s="191"/>
      <c r="L644" s="191" t="s">
        <v>87</v>
      </c>
      <c r="M644" s="191" t="s">
        <v>87</v>
      </c>
      <c r="N644" s="191"/>
      <c r="O644" s="191" t="s">
        <v>87</v>
      </c>
      <c r="P644" s="191" t="s">
        <v>87</v>
      </c>
      <c r="Q644" s="191"/>
    </row>
    <row r="645" spans="1:17" x14ac:dyDescent="0.25">
      <c r="A645" s="188" t="s">
        <v>1377</v>
      </c>
      <c r="B645" s="195" t="s">
        <v>1376</v>
      </c>
      <c r="C645" s="235">
        <v>12.780721682941367</v>
      </c>
      <c r="D645" s="235">
        <v>14.538631331027132</v>
      </c>
      <c r="E645" s="190">
        <f t="shared" si="48"/>
        <v>0.87908699188663098</v>
      </c>
      <c r="F645" s="198">
        <v>10.018363356810235</v>
      </c>
      <c r="G645" s="198">
        <v>13.225948394770677</v>
      </c>
      <c r="H645" s="190">
        <f>F645/G645</f>
        <v>0.75747788043474684</v>
      </c>
      <c r="I645" s="191">
        <v>10.2942806906157</v>
      </c>
      <c r="J645" s="191">
        <v>12.435227409640399</v>
      </c>
      <c r="K645" s="191">
        <f>I645/J645</f>
        <v>0.82783212172180043</v>
      </c>
      <c r="L645" s="191">
        <v>10.365665700678401</v>
      </c>
      <c r="M645" s="191">
        <v>12.743126215372101</v>
      </c>
      <c r="N645" s="191">
        <f>L645/M645</f>
        <v>0.81343192600370251</v>
      </c>
      <c r="O645" s="191">
        <v>12.8968928817108</v>
      </c>
      <c r="P645" s="191">
        <v>12.987937975633301</v>
      </c>
      <c r="Q645" s="191">
        <f>O645/P645</f>
        <v>0.99299002704714856</v>
      </c>
    </row>
    <row r="646" spans="1:17" x14ac:dyDescent="0.25">
      <c r="A646" s="188" t="s">
        <v>1375</v>
      </c>
      <c r="B646" s="195" t="s">
        <v>1374</v>
      </c>
      <c r="C646" s="235"/>
      <c r="D646" s="235">
        <v>1.8973461137836412</v>
      </c>
      <c r="E646" s="190"/>
      <c r="F646" s="198"/>
      <c r="G646" s="198">
        <v>1.2883231660257819</v>
      </c>
      <c r="H646" s="190"/>
      <c r="I646" s="191" t="s">
        <v>87</v>
      </c>
      <c r="J646" s="191">
        <v>0.69592167248294401</v>
      </c>
      <c r="K646" s="191"/>
      <c r="L646" s="191" t="s">
        <v>87</v>
      </c>
      <c r="M646" s="191">
        <v>1.23084597958437</v>
      </c>
      <c r="N646" s="191"/>
      <c r="O646" s="191" t="s">
        <v>87</v>
      </c>
      <c r="P646" s="191">
        <v>1.1738777647694401</v>
      </c>
      <c r="Q646" s="191"/>
    </row>
    <row r="647" spans="1:17" x14ac:dyDescent="0.25">
      <c r="A647" s="188" t="s">
        <v>1373</v>
      </c>
      <c r="B647" s="195" t="s">
        <v>1372</v>
      </c>
      <c r="C647" s="235"/>
      <c r="D647" s="235">
        <v>2.5946150318173222</v>
      </c>
      <c r="E647" s="190"/>
      <c r="F647" s="198"/>
      <c r="G647" s="198">
        <v>1.2218453718978048</v>
      </c>
      <c r="H647" s="190"/>
      <c r="I647" s="191" t="s">
        <v>87</v>
      </c>
      <c r="J647" s="191">
        <v>0.61116846203963704</v>
      </c>
      <c r="K647" s="191"/>
      <c r="L647" s="191" t="s">
        <v>87</v>
      </c>
      <c r="M647" s="191">
        <v>0.61059779261005498</v>
      </c>
      <c r="N647" s="191"/>
      <c r="O647" s="191" t="s">
        <v>87</v>
      </c>
      <c r="P647" s="191">
        <v>0.12964985464235099</v>
      </c>
      <c r="Q647" s="191"/>
    </row>
    <row r="648" spans="1:17" x14ac:dyDescent="0.25">
      <c r="A648" s="188" t="s">
        <v>1621</v>
      </c>
      <c r="B648" s="195" t="s">
        <v>2045</v>
      </c>
      <c r="C648" s="235">
        <v>2302.2343254139387</v>
      </c>
      <c r="D648" s="235">
        <v>3751.8468222040665</v>
      </c>
      <c r="E648" s="190">
        <f t="shared" ref="E648:E707" si="51">C648/D648</f>
        <v>0.61362695080964524</v>
      </c>
      <c r="F648" s="198">
        <v>2059.5669274088559</v>
      </c>
      <c r="G648" s="198">
        <v>3481.3914216271637</v>
      </c>
      <c r="H648" s="190">
        <f>F648/G648</f>
        <v>0.59159303794867091</v>
      </c>
      <c r="I648" s="191">
        <v>2165.2087287927902</v>
      </c>
      <c r="J648" s="191">
        <v>3415.8434588058599</v>
      </c>
      <c r="K648" s="191">
        <f>I648/J648</f>
        <v>0.63387235243787277</v>
      </c>
      <c r="L648" s="191">
        <v>2075.4826734686999</v>
      </c>
      <c r="M648" s="191">
        <v>3409.5764100910001</v>
      </c>
      <c r="N648" s="191">
        <f>L648/M648</f>
        <v>0.60872156063905491</v>
      </c>
      <c r="O648" s="191">
        <v>2451.15509442045</v>
      </c>
      <c r="P648" s="191">
        <v>3280.3598144703001</v>
      </c>
      <c r="Q648" s="191">
        <f>O648/P648</f>
        <v>0.74722141260477948</v>
      </c>
    </row>
    <row r="649" spans="1:17" x14ac:dyDescent="0.25">
      <c r="A649" s="188" t="s">
        <v>1371</v>
      </c>
      <c r="B649" s="195" t="s">
        <v>2046</v>
      </c>
      <c r="C649" s="235"/>
      <c r="D649" s="235">
        <v>294.58371010471376</v>
      </c>
      <c r="E649" s="190"/>
      <c r="F649" s="198"/>
      <c r="G649" s="198">
        <v>271.90619558639969</v>
      </c>
      <c r="H649" s="190"/>
      <c r="I649" s="191" t="s">
        <v>87</v>
      </c>
      <c r="J649" s="191">
        <v>258.13571855765599</v>
      </c>
      <c r="K649" s="191"/>
      <c r="L649" s="191" t="s">
        <v>87</v>
      </c>
      <c r="M649" s="191">
        <v>251.63961216528199</v>
      </c>
      <c r="N649" s="191"/>
      <c r="O649" s="191" t="s">
        <v>87</v>
      </c>
      <c r="P649" s="191">
        <v>221.72536494193901</v>
      </c>
      <c r="Q649" s="191"/>
    </row>
    <row r="650" spans="1:17" x14ac:dyDescent="0.25">
      <c r="A650" s="188" t="s">
        <v>734</v>
      </c>
      <c r="B650" s="195" t="s">
        <v>733</v>
      </c>
      <c r="C650" s="235"/>
      <c r="D650" s="235">
        <v>80.557711147605829</v>
      </c>
      <c r="E650" s="190"/>
      <c r="F650" s="198"/>
      <c r="G650" s="198">
        <v>75.046902656299508</v>
      </c>
      <c r="H650" s="190"/>
      <c r="I650" s="191" t="s">
        <v>87</v>
      </c>
      <c r="J650" s="191">
        <v>78.281346019429705</v>
      </c>
      <c r="K650" s="191"/>
      <c r="L650" s="191" t="s">
        <v>87</v>
      </c>
      <c r="M650" s="191">
        <v>86.425610186178005</v>
      </c>
      <c r="N650" s="191"/>
      <c r="O650" s="191" t="s">
        <v>87</v>
      </c>
      <c r="P650" s="191">
        <v>78.706242665129395</v>
      </c>
      <c r="Q650" s="191"/>
    </row>
    <row r="651" spans="1:17" x14ac:dyDescent="0.25">
      <c r="A651" s="188" t="s">
        <v>732</v>
      </c>
      <c r="B651" s="195" t="s">
        <v>731</v>
      </c>
      <c r="C651" s="235"/>
      <c r="D651" s="235">
        <v>191.90401128036379</v>
      </c>
      <c r="E651" s="190"/>
      <c r="F651" s="198"/>
      <c r="G651" s="198">
        <v>175.32002471273736</v>
      </c>
      <c r="H651" s="190"/>
      <c r="I651" s="191" t="s">
        <v>87</v>
      </c>
      <c r="J651" s="191">
        <v>166.53025394528299</v>
      </c>
      <c r="K651" s="191"/>
      <c r="L651" s="191" t="s">
        <v>87</v>
      </c>
      <c r="M651" s="191">
        <v>151.48119152814999</v>
      </c>
      <c r="N651" s="191"/>
      <c r="O651" s="191" t="s">
        <v>87</v>
      </c>
      <c r="P651" s="191">
        <v>128.338284007547</v>
      </c>
      <c r="Q651" s="191"/>
    </row>
    <row r="652" spans="1:17" x14ac:dyDescent="0.25">
      <c r="A652" s="188" t="s">
        <v>730</v>
      </c>
      <c r="B652" s="195" t="s">
        <v>729</v>
      </c>
      <c r="C652" s="235"/>
      <c r="D652" s="235">
        <v>2.295508830605252</v>
      </c>
      <c r="E652" s="190"/>
      <c r="F652" s="198"/>
      <c r="G652" s="198">
        <v>1.9888838728180456</v>
      </c>
      <c r="H652" s="190"/>
      <c r="I652" s="191" t="s">
        <v>87</v>
      </c>
      <c r="J652" s="191">
        <v>1.61262180726031</v>
      </c>
      <c r="K652" s="191"/>
      <c r="L652" s="191" t="s">
        <v>87</v>
      </c>
      <c r="M652" s="191">
        <v>2.1708301410491999</v>
      </c>
      <c r="N652" s="191"/>
      <c r="O652" s="191" t="s">
        <v>87</v>
      </c>
      <c r="P652" s="191">
        <v>1.84997046053946</v>
      </c>
      <c r="Q652" s="191"/>
    </row>
    <row r="653" spans="1:17" x14ac:dyDescent="0.25">
      <c r="A653" s="188" t="s">
        <v>728</v>
      </c>
      <c r="B653" s="195" t="s">
        <v>727</v>
      </c>
      <c r="C653" s="235"/>
      <c r="D653" s="235">
        <v>19.826478846138905</v>
      </c>
      <c r="E653" s="190"/>
      <c r="F653" s="198"/>
      <c r="G653" s="198">
        <v>19.550384344544792</v>
      </c>
      <c r="H653" s="190"/>
      <c r="I653" s="191" t="s">
        <v>87</v>
      </c>
      <c r="J653" s="191">
        <v>11.711496785682799</v>
      </c>
      <c r="K653" s="191"/>
      <c r="L653" s="191" t="s">
        <v>87</v>
      </c>
      <c r="M653" s="191">
        <v>11.5619803099053</v>
      </c>
      <c r="N653" s="191"/>
      <c r="O653" s="191" t="s">
        <v>87</v>
      </c>
      <c r="P653" s="191">
        <v>12.8308678087236</v>
      </c>
      <c r="Q653" s="191"/>
    </row>
    <row r="654" spans="1:17" x14ac:dyDescent="0.25">
      <c r="A654" s="188" t="s">
        <v>1364</v>
      </c>
      <c r="B654" s="195" t="s">
        <v>2047</v>
      </c>
      <c r="C654" s="235">
        <v>1221.7381714739736</v>
      </c>
      <c r="D654" s="235">
        <v>1067.5562166385189</v>
      </c>
      <c r="E654" s="190">
        <f t="shared" si="51"/>
        <v>1.1444251388661639</v>
      </c>
      <c r="F654" s="198">
        <v>977.47651920943383</v>
      </c>
      <c r="G654" s="198">
        <v>899.086547320406</v>
      </c>
      <c r="H654" s="190">
        <f>F654/G654</f>
        <v>1.0871884604687474</v>
      </c>
      <c r="I654" s="191">
        <v>980.05273328456701</v>
      </c>
      <c r="J654" s="191">
        <v>813.30015030718903</v>
      </c>
      <c r="K654" s="191">
        <f>I654/J654</f>
        <v>1.2050320326565713</v>
      </c>
      <c r="L654" s="191">
        <v>940.60500828729801</v>
      </c>
      <c r="M654" s="191">
        <v>813.205825358232</v>
      </c>
      <c r="N654" s="191">
        <f>L654/M654</f>
        <v>1.1566629000387993</v>
      </c>
      <c r="O654" s="191">
        <v>1053.13089852599</v>
      </c>
      <c r="P654" s="191">
        <v>792.09803391806997</v>
      </c>
      <c r="Q654" s="191">
        <f>O654/P654</f>
        <v>1.3295461589731956</v>
      </c>
    </row>
    <row r="655" spans="1:17" x14ac:dyDescent="0.25">
      <c r="A655" s="188" t="s">
        <v>726</v>
      </c>
      <c r="B655" s="195" t="s">
        <v>725</v>
      </c>
      <c r="C655" s="235">
        <v>5.8339528260406368</v>
      </c>
      <c r="D655" s="235">
        <v>9.9912654883637071</v>
      </c>
      <c r="E655" s="190">
        <f t="shared" si="51"/>
        <v>0.58390529536374847</v>
      </c>
      <c r="F655" s="198">
        <v>5.294852729578337</v>
      </c>
      <c r="G655" s="198">
        <v>8.3124146247384676</v>
      </c>
      <c r="H655" s="190">
        <f>F655/G655</f>
        <v>0.63698130670965281</v>
      </c>
      <c r="I655" s="191">
        <v>8.9504676474862706</v>
      </c>
      <c r="J655" s="191">
        <v>8.1028422017621704</v>
      </c>
      <c r="K655" s="191">
        <f>I655/J655</f>
        <v>1.1046084108042684</v>
      </c>
      <c r="L655" s="191">
        <v>8.4761717978135795</v>
      </c>
      <c r="M655" s="191">
        <v>8.1451805460322593</v>
      </c>
      <c r="N655" s="191">
        <f>L655/M655</f>
        <v>1.0406364536563348</v>
      </c>
      <c r="O655" s="191">
        <v>7.31700313133069</v>
      </c>
      <c r="P655" s="191">
        <v>7.2621304712473496</v>
      </c>
      <c r="Q655" s="191">
        <f>O655/P655</f>
        <v>1.0075560003088069</v>
      </c>
    </row>
    <row r="656" spans="1:17" x14ac:dyDescent="0.25">
      <c r="A656" s="188" t="s">
        <v>722</v>
      </c>
      <c r="B656" s="195" t="s">
        <v>721</v>
      </c>
      <c r="C656" s="235"/>
      <c r="D656" s="235">
        <v>22.709653899160624</v>
      </c>
      <c r="E656" s="190"/>
      <c r="F656" s="198"/>
      <c r="G656" s="198">
        <v>21.630876960943201</v>
      </c>
      <c r="H656" s="190"/>
      <c r="I656" s="191" t="s">
        <v>87</v>
      </c>
      <c r="J656" s="191">
        <v>24.922907157838001</v>
      </c>
      <c r="K656" s="191"/>
      <c r="L656" s="191" t="s">
        <v>87</v>
      </c>
      <c r="M656" s="191">
        <v>27.593614140736701</v>
      </c>
      <c r="N656" s="191"/>
      <c r="O656" s="191" t="s">
        <v>87</v>
      </c>
      <c r="P656" s="191">
        <v>24.184802846647798</v>
      </c>
      <c r="Q656" s="191"/>
    </row>
    <row r="657" spans="1:17" x14ac:dyDescent="0.25">
      <c r="A657" s="188" t="s">
        <v>724</v>
      </c>
      <c r="B657" s="195" t="s">
        <v>723</v>
      </c>
      <c r="C657" s="235">
        <v>210.50931449319685</v>
      </c>
      <c r="D657" s="235">
        <v>238.32434447672043</v>
      </c>
      <c r="E657" s="190">
        <f t="shared" si="51"/>
        <v>0.88328917868379764</v>
      </c>
      <c r="F657" s="198">
        <v>195.22942367207327</v>
      </c>
      <c r="G657" s="198">
        <v>203.44028138251574</v>
      </c>
      <c r="H657" s="190">
        <f>F657/G657</f>
        <v>0.95963996090329762</v>
      </c>
      <c r="I657" s="191">
        <v>114.731325994793</v>
      </c>
      <c r="J657" s="191">
        <v>146.62872412026201</v>
      </c>
      <c r="K657" s="191">
        <f>I657/J657</f>
        <v>0.78246146301247643</v>
      </c>
      <c r="L657" s="191">
        <v>148.24593077649999</v>
      </c>
      <c r="M657" s="191">
        <v>162.08001012893001</v>
      </c>
      <c r="N657" s="191">
        <f>L657/M657</f>
        <v>0.91464660360382866</v>
      </c>
      <c r="O657" s="191">
        <v>161.871668465493</v>
      </c>
      <c r="P657" s="191">
        <v>152.114780297062</v>
      </c>
      <c r="Q657" s="191">
        <f>O657/P657</f>
        <v>1.0641416182528547</v>
      </c>
    </row>
    <row r="658" spans="1:17" x14ac:dyDescent="0.25">
      <c r="A658" s="188" t="s">
        <v>720</v>
      </c>
      <c r="B658" s="195" t="s">
        <v>719</v>
      </c>
      <c r="C658" s="235">
        <v>219.25005237443361</v>
      </c>
      <c r="D658" s="235">
        <v>68.153489114156912</v>
      </c>
      <c r="E658" s="190">
        <f t="shared" si="51"/>
        <v>3.2170040774756279</v>
      </c>
      <c r="F658" s="198">
        <v>193.95744017561398</v>
      </c>
      <c r="G658" s="198">
        <v>66.962725285098387</v>
      </c>
      <c r="H658" s="190">
        <f>F658/G658</f>
        <v>2.8964986020181662</v>
      </c>
      <c r="I658" s="191">
        <v>236.45165729913401</v>
      </c>
      <c r="J658" s="191">
        <v>61.851755122617099</v>
      </c>
      <c r="K658" s="191">
        <f>I658/J658</f>
        <v>3.8228770845772106</v>
      </c>
      <c r="L658" s="191">
        <v>171.689441071429</v>
      </c>
      <c r="M658" s="191">
        <v>62.000397030722802</v>
      </c>
      <c r="N658" s="191">
        <f>L658/M658</f>
        <v>2.7691668004376235</v>
      </c>
      <c r="O658" s="191">
        <v>163.46750592711399</v>
      </c>
      <c r="P658" s="191">
        <v>55.384867631372998</v>
      </c>
      <c r="Q658" s="191">
        <f>O658/P658</f>
        <v>2.9514831923967102</v>
      </c>
    </row>
    <row r="659" spans="1:17" x14ac:dyDescent="0.25">
      <c r="A659" s="188" t="s">
        <v>1724</v>
      </c>
      <c r="B659" s="195" t="s">
        <v>683</v>
      </c>
      <c r="C659" s="235">
        <v>8.8475911103478353</v>
      </c>
      <c r="D659" s="235"/>
      <c r="E659" s="190"/>
      <c r="F659" s="198">
        <v>8.4379070949867412</v>
      </c>
      <c r="G659" s="198"/>
      <c r="H659" s="190"/>
      <c r="I659" s="191">
        <v>11.412022996683</v>
      </c>
      <c r="J659" s="191" t="s">
        <v>87</v>
      </c>
      <c r="K659" s="191"/>
      <c r="L659" s="191">
        <v>8.39881061237997</v>
      </c>
      <c r="M659" s="191" t="s">
        <v>87</v>
      </c>
      <c r="N659" s="191"/>
      <c r="O659" s="191">
        <v>10.1670102284632</v>
      </c>
      <c r="P659" s="191" t="s">
        <v>87</v>
      </c>
      <c r="Q659" s="191"/>
    </row>
    <row r="660" spans="1:17" x14ac:dyDescent="0.25">
      <c r="A660" s="188" t="s">
        <v>754</v>
      </c>
      <c r="B660" s="195" t="s">
        <v>753</v>
      </c>
      <c r="C660" s="235">
        <v>106.45653066652801</v>
      </c>
      <c r="D660" s="235"/>
      <c r="E660" s="190"/>
      <c r="F660" s="198">
        <v>87.735889807560937</v>
      </c>
      <c r="G660" s="198"/>
      <c r="H660" s="190"/>
      <c r="I660" s="191">
        <v>79.670157601749196</v>
      </c>
      <c r="J660" s="191" t="s">
        <v>87</v>
      </c>
      <c r="K660" s="191"/>
      <c r="L660" s="191">
        <v>92.583892345969403</v>
      </c>
      <c r="M660" s="191" t="s">
        <v>87</v>
      </c>
      <c r="N660" s="191"/>
      <c r="O660" s="191">
        <v>106.099005175709</v>
      </c>
      <c r="P660" s="191" t="s">
        <v>87</v>
      </c>
      <c r="Q660" s="191"/>
    </row>
    <row r="661" spans="1:17" x14ac:dyDescent="0.25">
      <c r="A661" s="188" t="s">
        <v>718</v>
      </c>
      <c r="B661" s="195" t="s">
        <v>717</v>
      </c>
      <c r="C661" s="235">
        <v>99.897479986484512</v>
      </c>
      <c r="D661" s="235">
        <v>41.65332656227136</v>
      </c>
      <c r="E661" s="190">
        <f t="shared" si="51"/>
        <v>2.3983073677714226</v>
      </c>
      <c r="F661" s="198">
        <v>47.244342403639955</v>
      </c>
      <c r="G661" s="198">
        <v>34.53146141445832</v>
      </c>
      <c r="H661" s="190">
        <f t="shared" ref="H661:H666" si="52">F661/G661</f>
        <v>1.3681535755639567</v>
      </c>
      <c r="I661" s="191">
        <v>57.270040287572101</v>
      </c>
      <c r="J661" s="191">
        <v>31.727045747210799</v>
      </c>
      <c r="K661" s="191">
        <f t="shared" ref="K661:K666" si="53">I661/J661</f>
        <v>1.8050858168099957</v>
      </c>
      <c r="L661" s="191">
        <v>44.112408079516101</v>
      </c>
      <c r="M661" s="191">
        <v>29.071291560068101</v>
      </c>
      <c r="N661" s="191">
        <f t="shared" ref="N661:N666" si="54">L661/M661</f>
        <v>1.5173872818264551</v>
      </c>
      <c r="O661" s="191">
        <v>62.340682299322602</v>
      </c>
      <c r="P661" s="191">
        <v>32.963923575419301</v>
      </c>
      <c r="Q661" s="191">
        <f t="shared" ref="Q661:Q666" si="55">O661/P661</f>
        <v>1.8911790690416812</v>
      </c>
    </row>
    <row r="662" spans="1:17" x14ac:dyDescent="0.25">
      <c r="A662" s="188" t="s">
        <v>716</v>
      </c>
      <c r="B662" s="195" t="s">
        <v>715</v>
      </c>
      <c r="C662" s="235">
        <v>228.92461844904506</v>
      </c>
      <c r="D662" s="235">
        <v>304.63008263294142</v>
      </c>
      <c r="E662" s="190">
        <f t="shared" si="51"/>
        <v>0.75148395217711861</v>
      </c>
      <c r="F662" s="198">
        <v>187.80640046712034</v>
      </c>
      <c r="G662" s="198">
        <v>232.55040105604215</v>
      </c>
      <c r="H662" s="190">
        <f t="shared" si="52"/>
        <v>0.80759439508281483</v>
      </c>
      <c r="I662" s="191">
        <v>217.08767980964799</v>
      </c>
      <c r="J662" s="191">
        <v>235.607195234031</v>
      </c>
      <c r="K662" s="191">
        <f t="shared" si="53"/>
        <v>0.92139664747510197</v>
      </c>
      <c r="L662" s="191">
        <v>184.61247338492501</v>
      </c>
      <c r="M662" s="191">
        <v>197.23586782325199</v>
      </c>
      <c r="N662" s="191">
        <f t="shared" si="54"/>
        <v>0.93599848456752743</v>
      </c>
      <c r="O662" s="191">
        <v>220.25020322650701</v>
      </c>
      <c r="P662" s="191">
        <v>187.759163853318</v>
      </c>
      <c r="Q662" s="191">
        <f t="shared" si="55"/>
        <v>1.1730463573994812</v>
      </c>
    </row>
    <row r="663" spans="1:17" x14ac:dyDescent="0.25">
      <c r="A663" s="188" t="s">
        <v>714</v>
      </c>
      <c r="B663" s="195" t="s">
        <v>713</v>
      </c>
      <c r="C663" s="235">
        <v>19.039898669191007</v>
      </c>
      <c r="D663" s="235">
        <v>48.582698409722468</v>
      </c>
      <c r="E663" s="190">
        <f t="shared" si="51"/>
        <v>0.39190698113591615</v>
      </c>
      <c r="F663" s="198">
        <v>11.85994257334206</v>
      </c>
      <c r="G663" s="198">
        <v>40.325848891130924</v>
      </c>
      <c r="H663" s="190">
        <f t="shared" si="52"/>
        <v>0.29410273805669296</v>
      </c>
      <c r="I663" s="191">
        <v>17.583534005045699</v>
      </c>
      <c r="J663" s="191">
        <v>40.534133462896399</v>
      </c>
      <c r="K663" s="191">
        <f t="shared" si="53"/>
        <v>0.43379572974320724</v>
      </c>
      <c r="L663" s="191">
        <v>33.272423744854201</v>
      </c>
      <c r="M663" s="191">
        <v>36.9414774993149</v>
      </c>
      <c r="N663" s="191">
        <f t="shared" si="54"/>
        <v>0.90067929052029005</v>
      </c>
      <c r="O663" s="191">
        <v>16.676431956628299</v>
      </c>
      <c r="P663" s="191">
        <v>39.309255167802498</v>
      </c>
      <c r="Q663" s="191">
        <f t="shared" si="55"/>
        <v>0.42423678305376961</v>
      </c>
    </row>
    <row r="664" spans="1:17" x14ac:dyDescent="0.25">
      <c r="A664" s="188" t="s">
        <v>712</v>
      </c>
      <c r="B664" s="195" t="s">
        <v>711</v>
      </c>
      <c r="C664" s="235">
        <v>151.12023047011147</v>
      </c>
      <c r="D664" s="235">
        <v>126.83918150584319</v>
      </c>
      <c r="E664" s="190">
        <f t="shared" si="51"/>
        <v>1.1914317695526102</v>
      </c>
      <c r="F664" s="198">
        <v>121.59543274494115</v>
      </c>
      <c r="G664" s="198">
        <v>106.97402293284287</v>
      </c>
      <c r="H664" s="190">
        <f t="shared" si="52"/>
        <v>1.1366818729559927</v>
      </c>
      <c r="I664" s="191">
        <v>128.72559668840799</v>
      </c>
      <c r="J664" s="191">
        <v>96.808461154982894</v>
      </c>
      <c r="K664" s="191">
        <f t="shared" si="53"/>
        <v>1.3296936564493904</v>
      </c>
      <c r="L664" s="191">
        <v>135.76255806767099</v>
      </c>
      <c r="M664" s="191">
        <v>101.337541499266</v>
      </c>
      <c r="N664" s="191">
        <f t="shared" si="54"/>
        <v>1.3397064509272147</v>
      </c>
      <c r="O664" s="191">
        <v>141.80221833530001</v>
      </c>
      <c r="P664" s="191">
        <v>102.019307526604</v>
      </c>
      <c r="Q664" s="191">
        <f t="shared" si="55"/>
        <v>1.3899547230147751</v>
      </c>
    </row>
    <row r="665" spans="1:17" x14ac:dyDescent="0.25">
      <c r="A665" s="188" t="s">
        <v>710</v>
      </c>
      <c r="B665" s="195" t="s">
        <v>709</v>
      </c>
      <c r="C665" s="235">
        <v>128.44852784350741</v>
      </c>
      <c r="D665" s="235">
        <v>25.485270744316374</v>
      </c>
      <c r="E665" s="190">
        <f t="shared" si="51"/>
        <v>5.0401084270275414</v>
      </c>
      <c r="F665" s="198">
        <v>90.172390297656293</v>
      </c>
      <c r="G665" s="198">
        <v>22.631492918556539</v>
      </c>
      <c r="H665" s="190">
        <f t="shared" si="52"/>
        <v>3.9843765774603432</v>
      </c>
      <c r="I665" s="191">
        <v>81.394101863938204</v>
      </c>
      <c r="J665" s="191">
        <v>22.0206094943706</v>
      </c>
      <c r="K665" s="191">
        <f t="shared" si="53"/>
        <v>3.6962692556146544</v>
      </c>
      <c r="L665" s="191">
        <v>76.009982101301304</v>
      </c>
      <c r="M665" s="191">
        <v>22.688348935714799</v>
      </c>
      <c r="N665" s="191">
        <f t="shared" si="54"/>
        <v>3.3501768822697544</v>
      </c>
      <c r="O665" s="191">
        <v>96.122628739639595</v>
      </c>
      <c r="P665" s="191">
        <v>25.223974641683</v>
      </c>
      <c r="Q665" s="191">
        <f t="shared" si="55"/>
        <v>3.8107645644709573</v>
      </c>
    </row>
    <row r="666" spans="1:17" x14ac:dyDescent="0.25">
      <c r="A666" s="188" t="s">
        <v>708</v>
      </c>
      <c r="B666" s="195" t="s">
        <v>707</v>
      </c>
      <c r="C666" s="235">
        <v>19.08692322723024</v>
      </c>
      <c r="D666" s="235">
        <v>11.262871977249617</v>
      </c>
      <c r="E666" s="190">
        <f t="shared" si="51"/>
        <v>1.6946763903367434</v>
      </c>
      <c r="F666" s="198">
        <v>2.8529819570948223</v>
      </c>
      <c r="G666" s="198">
        <v>13.295256376299889</v>
      </c>
      <c r="H666" s="190">
        <f t="shared" si="52"/>
        <v>0.21458645672907406</v>
      </c>
      <c r="I666" s="191">
        <v>1.1132877198937801</v>
      </c>
      <c r="J666" s="191">
        <v>9.1877059990101095</v>
      </c>
      <c r="K666" s="191">
        <f t="shared" si="53"/>
        <v>0.1211714567285595</v>
      </c>
      <c r="L666" s="191">
        <v>5.96858262822116</v>
      </c>
      <c r="M666" s="191">
        <v>10.9723942264482</v>
      </c>
      <c r="N666" s="191">
        <f t="shared" si="54"/>
        <v>0.54396356028060888</v>
      </c>
      <c r="O666" s="191">
        <v>12.5274573268483</v>
      </c>
      <c r="P666" s="191">
        <v>11.369172253079499</v>
      </c>
      <c r="Q666" s="191">
        <f t="shared" si="55"/>
        <v>1.1018794550724713</v>
      </c>
    </row>
    <row r="667" spans="1:17" x14ac:dyDescent="0.25">
      <c r="A667" s="188" t="s">
        <v>1830</v>
      </c>
      <c r="B667" s="195" t="s">
        <v>1829</v>
      </c>
      <c r="C667" s="235">
        <v>24.323051357856986</v>
      </c>
      <c r="D667" s="235"/>
      <c r="E667" s="190"/>
      <c r="F667" s="198">
        <v>24.129260845509386</v>
      </c>
      <c r="G667" s="198"/>
      <c r="H667" s="190"/>
      <c r="I667" s="191">
        <v>25.6628613702159</v>
      </c>
      <c r="J667" s="191" t="s">
        <v>87</v>
      </c>
      <c r="K667" s="191"/>
      <c r="L667" s="191">
        <v>31.472333676716701</v>
      </c>
      <c r="M667" s="191" t="s">
        <v>87</v>
      </c>
      <c r="N667" s="191"/>
      <c r="O667" s="191">
        <v>48.874633134952198</v>
      </c>
      <c r="P667" s="191" t="s">
        <v>87</v>
      </c>
      <c r="Q667" s="191"/>
    </row>
    <row r="668" spans="1:17" x14ac:dyDescent="0.25">
      <c r="A668" s="188" t="s">
        <v>752</v>
      </c>
      <c r="B668" s="195" t="s">
        <v>751</v>
      </c>
      <c r="C668" s="235"/>
      <c r="D668" s="235"/>
      <c r="E668" s="190"/>
      <c r="F668" s="198">
        <v>1.1602544403164949</v>
      </c>
      <c r="G668" s="198"/>
      <c r="H668" s="190"/>
      <c r="I668" s="191" t="s">
        <v>87</v>
      </c>
      <c r="J668" s="191" t="s">
        <v>87</v>
      </c>
      <c r="K668" s="191"/>
      <c r="L668" s="191" t="s">
        <v>87</v>
      </c>
      <c r="M668" s="191" t="s">
        <v>87</v>
      </c>
      <c r="N668" s="191"/>
      <c r="O668" s="191">
        <v>5.6144505786784196</v>
      </c>
      <c r="P668" s="191" t="s">
        <v>87</v>
      </c>
      <c r="Q668" s="191"/>
    </row>
    <row r="669" spans="1:17" x14ac:dyDescent="0.25">
      <c r="A669" s="188" t="s">
        <v>704</v>
      </c>
      <c r="B669" s="195" t="s">
        <v>703</v>
      </c>
      <c r="C669" s="235"/>
      <c r="D669" s="235">
        <v>109.5553506321626</v>
      </c>
      <c r="E669" s="190"/>
      <c r="F669" s="198"/>
      <c r="G669" s="198">
        <v>112.71644730694599</v>
      </c>
      <c r="H669" s="190"/>
      <c r="I669" s="191" t="s">
        <v>87</v>
      </c>
      <c r="J669" s="191">
        <v>105.446087991086</v>
      </c>
      <c r="K669" s="191"/>
      <c r="L669" s="191" t="s">
        <v>87</v>
      </c>
      <c r="M669" s="191">
        <v>127.561905501857</v>
      </c>
      <c r="N669" s="191"/>
      <c r="O669" s="191" t="s">
        <v>87</v>
      </c>
      <c r="P669" s="191">
        <v>114.623564693219</v>
      </c>
      <c r="Q669" s="191"/>
    </row>
    <row r="670" spans="1:17" x14ac:dyDescent="0.25">
      <c r="A670" s="188" t="s">
        <v>702</v>
      </c>
      <c r="B670" s="195" t="s">
        <v>701</v>
      </c>
      <c r="C670" s="235"/>
      <c r="D670" s="235">
        <v>60.368681195610293</v>
      </c>
      <c r="E670" s="190"/>
      <c r="F670" s="198"/>
      <c r="G670" s="198">
        <v>35.715318170833534</v>
      </c>
      <c r="H670" s="190"/>
      <c r="I670" s="191" t="s">
        <v>87</v>
      </c>
      <c r="J670" s="191">
        <v>30.4626826211212</v>
      </c>
      <c r="K670" s="191"/>
      <c r="L670" s="191" t="s">
        <v>87</v>
      </c>
      <c r="M670" s="191">
        <v>27.577796465888699</v>
      </c>
      <c r="N670" s="191"/>
      <c r="O670" s="191" t="s">
        <v>87</v>
      </c>
      <c r="P670" s="191">
        <v>39.883090960613202</v>
      </c>
      <c r="Q670" s="191"/>
    </row>
    <row r="671" spans="1:17" x14ac:dyDescent="0.25">
      <c r="A671" s="188" t="s">
        <v>1357</v>
      </c>
      <c r="B671" s="195" t="s">
        <v>2048</v>
      </c>
      <c r="C671" s="235">
        <v>270.38067119134905</v>
      </c>
      <c r="D671" s="235">
        <v>797.47287060207873</v>
      </c>
      <c r="E671" s="190">
        <f t="shared" si="51"/>
        <v>0.33904685809213314</v>
      </c>
      <c r="F671" s="198">
        <v>239.48517385472346</v>
      </c>
      <c r="G671" s="198">
        <v>782.79668804143978</v>
      </c>
      <c r="H671" s="190">
        <f>F671/G671</f>
        <v>0.3059353437658458</v>
      </c>
      <c r="I671" s="191">
        <v>306.95276643484601</v>
      </c>
      <c r="J671" s="191">
        <v>769.63072680294999</v>
      </c>
      <c r="K671" s="191">
        <f>I671/J671</f>
        <v>0.39883122612571537</v>
      </c>
      <c r="L671" s="191">
        <v>305.55057420780003</v>
      </c>
      <c r="M671" s="191">
        <v>799.44664945260399</v>
      </c>
      <c r="N671" s="191">
        <f>L671/M671</f>
        <v>0.38220258277024011</v>
      </c>
      <c r="O671" s="191">
        <v>421.81890578340801</v>
      </c>
      <c r="P671" s="191">
        <v>781.260214989308</v>
      </c>
      <c r="Q671" s="191">
        <f>O671/P671</f>
        <v>0.53992113983326395</v>
      </c>
    </row>
    <row r="672" spans="1:17" x14ac:dyDescent="0.25">
      <c r="A672" s="188" t="s">
        <v>698</v>
      </c>
      <c r="B672" s="195" t="s">
        <v>2049</v>
      </c>
      <c r="C672" s="235">
        <v>102.03817189905497</v>
      </c>
      <c r="D672" s="235">
        <v>465.33281490889254</v>
      </c>
      <c r="E672" s="190">
        <f t="shared" si="51"/>
        <v>0.21927998333629881</v>
      </c>
      <c r="F672" s="198">
        <v>68.888500890187586</v>
      </c>
      <c r="G672" s="198">
        <v>469.34745245799337</v>
      </c>
      <c r="H672" s="190">
        <f>F672/G672</f>
        <v>0.1467750608412072</v>
      </c>
      <c r="I672" s="191">
        <v>82.612592896015997</v>
      </c>
      <c r="J672" s="191">
        <v>500.51038812726699</v>
      </c>
      <c r="K672" s="191">
        <f>I672/J672</f>
        <v>0.16505669983219154</v>
      </c>
      <c r="L672" s="191">
        <v>91.904927707244497</v>
      </c>
      <c r="M672" s="191">
        <v>486.42077294293699</v>
      </c>
      <c r="N672" s="191">
        <f>L672/M672</f>
        <v>0.18894120650152835</v>
      </c>
      <c r="O672" s="191">
        <v>158.775254760633</v>
      </c>
      <c r="P672" s="191">
        <v>474.84172049219097</v>
      </c>
      <c r="Q672" s="191">
        <f>O672/P672</f>
        <v>0.33437511471413378</v>
      </c>
    </row>
    <row r="673" spans="1:17" x14ac:dyDescent="0.25">
      <c r="A673" s="188" t="s">
        <v>479</v>
      </c>
      <c r="B673" s="195" t="s">
        <v>2050</v>
      </c>
      <c r="C673" s="235">
        <v>48.382494548753563</v>
      </c>
      <c r="D673" s="235">
        <v>127.98632987053421</v>
      </c>
      <c r="E673" s="190">
        <f t="shared" si="51"/>
        <v>0.37802861131884424</v>
      </c>
      <c r="F673" s="198">
        <v>34.145605395672668</v>
      </c>
      <c r="G673" s="198">
        <v>88.689553256317936</v>
      </c>
      <c r="H673" s="190">
        <f>F673/G673</f>
        <v>0.38500143638101203</v>
      </c>
      <c r="I673" s="191">
        <v>25.620222854922599</v>
      </c>
      <c r="J673" s="191">
        <v>45.590235675655698</v>
      </c>
      <c r="K673" s="191">
        <f>I673/J673</f>
        <v>0.56196732645107383</v>
      </c>
      <c r="L673" s="191">
        <v>43.268064304643502</v>
      </c>
      <c r="M673" s="191">
        <v>81.221453334122003</v>
      </c>
      <c r="N673" s="191">
        <f>L673/M673</f>
        <v>0.53271718897531872</v>
      </c>
      <c r="O673" s="191">
        <v>50.9869970673113</v>
      </c>
      <c r="P673" s="191">
        <v>72.551052190213497</v>
      </c>
      <c r="Q673" s="191">
        <f>O673/P673</f>
        <v>0.70277405396732484</v>
      </c>
    </row>
    <row r="674" spans="1:17" x14ac:dyDescent="0.25">
      <c r="A674" s="188" t="s">
        <v>245</v>
      </c>
      <c r="B674" s="195" t="s">
        <v>244</v>
      </c>
      <c r="C674" s="235">
        <v>47.375655436213201</v>
      </c>
      <c r="D674" s="235">
        <v>20.436825679732831</v>
      </c>
      <c r="E674" s="190">
        <f t="shared" si="51"/>
        <v>2.3181513694269835</v>
      </c>
      <c r="F674" s="198">
        <v>33.562994653864081</v>
      </c>
      <c r="G674" s="198">
        <v>13.144292579605457</v>
      </c>
      <c r="H674" s="190">
        <f>F674/G674</f>
        <v>2.553427234717832</v>
      </c>
      <c r="I674" s="191">
        <v>25.423891454666599</v>
      </c>
      <c r="J674" s="191">
        <v>12.885139471283001</v>
      </c>
      <c r="K674" s="191">
        <f>I674/J674</f>
        <v>1.9731172884335948</v>
      </c>
      <c r="L674" s="191">
        <v>42.284832897805998</v>
      </c>
      <c r="M674" s="191">
        <v>18.162550506173702</v>
      </c>
      <c r="N674" s="191">
        <f>L674/M674</f>
        <v>2.3281329834944051</v>
      </c>
      <c r="O674" s="191">
        <v>50.281662273452199</v>
      </c>
      <c r="P674" s="191">
        <v>46.410762244843298</v>
      </c>
      <c r="Q674" s="191">
        <f>O674/P674</f>
        <v>1.0834052241630441</v>
      </c>
    </row>
    <row r="675" spans="1:17" x14ac:dyDescent="0.25">
      <c r="A675" s="188" t="s">
        <v>243</v>
      </c>
      <c r="B675" s="195" t="s">
        <v>242</v>
      </c>
      <c r="C675" s="235"/>
      <c r="D675" s="235">
        <v>96.680876103120113</v>
      </c>
      <c r="E675" s="190"/>
      <c r="F675" s="198"/>
      <c r="G675" s="198">
        <v>73.867704339137774</v>
      </c>
      <c r="H675" s="190"/>
      <c r="I675" s="191" t="s">
        <v>87</v>
      </c>
      <c r="J675" s="191">
        <v>31.7591990728911</v>
      </c>
      <c r="K675" s="191"/>
      <c r="L675" s="191" t="s">
        <v>87</v>
      </c>
      <c r="M675" s="191">
        <v>62.167598759141399</v>
      </c>
      <c r="N675" s="191"/>
      <c r="O675" s="191" t="s">
        <v>87</v>
      </c>
      <c r="P675" s="191">
        <v>25.567377880345301</v>
      </c>
      <c r="Q675" s="191"/>
    </row>
    <row r="676" spans="1:17" x14ac:dyDescent="0.25">
      <c r="A676" s="188" t="s">
        <v>241</v>
      </c>
      <c r="B676" s="195" t="s">
        <v>240</v>
      </c>
      <c r="C676" s="235">
        <v>1.0068391125403613</v>
      </c>
      <c r="D676" s="235">
        <v>7.8154204804030847E-2</v>
      </c>
      <c r="E676" s="190">
        <f t="shared" si="51"/>
        <v>12.882724801115666</v>
      </c>
      <c r="F676" s="198">
        <v>0.58261074180858619</v>
      </c>
      <c r="G676" s="198">
        <v>4.4261036786852774E-2</v>
      </c>
      <c r="H676" s="190">
        <f>F676/G676</f>
        <v>13.163061331216804</v>
      </c>
      <c r="I676" s="191">
        <v>0.19633140025599599</v>
      </c>
      <c r="J676" s="191">
        <v>2.7760265203809802E-2</v>
      </c>
      <c r="K676" s="191">
        <f>I676/J676</f>
        <v>7.0723892158296673</v>
      </c>
      <c r="L676" s="191">
        <v>0.25878683007690001</v>
      </c>
      <c r="M676" s="191">
        <v>4.7225152454201599E-2</v>
      </c>
      <c r="N676" s="191">
        <f>L676/M676</f>
        <v>5.4798516601480207</v>
      </c>
      <c r="O676" s="191">
        <v>0.16946582227277901</v>
      </c>
      <c r="P676" s="191">
        <v>0.11883601075141099</v>
      </c>
      <c r="Q676" s="191">
        <f>O676/P676</f>
        <v>1.4260477207307034</v>
      </c>
    </row>
    <row r="677" spans="1:17" x14ac:dyDescent="0.25">
      <c r="A677" s="188" t="s">
        <v>239</v>
      </c>
      <c r="B677" s="195" t="s">
        <v>238</v>
      </c>
      <c r="C677" s="235"/>
      <c r="D677" s="235">
        <v>0.37602512817309303</v>
      </c>
      <c r="E677" s="190"/>
      <c r="F677" s="198"/>
      <c r="G677" s="198">
        <v>0.19088976324308404</v>
      </c>
      <c r="H677" s="190"/>
      <c r="I677" s="191" t="s">
        <v>87</v>
      </c>
      <c r="J677" s="191">
        <v>0.122935985825997</v>
      </c>
      <c r="K677" s="191"/>
      <c r="L677" s="191" t="s">
        <v>87</v>
      </c>
      <c r="M677" s="191">
        <v>0.28276100665208698</v>
      </c>
      <c r="N677" s="191"/>
      <c r="O677" s="191" t="s">
        <v>87</v>
      </c>
      <c r="P677" s="191">
        <v>9.1638725110708794E-2</v>
      </c>
      <c r="Q677" s="191"/>
    </row>
    <row r="678" spans="1:17" x14ac:dyDescent="0.25">
      <c r="A678" s="188" t="s">
        <v>237</v>
      </c>
      <c r="B678" s="195" t="s">
        <v>236</v>
      </c>
      <c r="C678" s="235"/>
      <c r="D678" s="235">
        <v>1.2498967445559357</v>
      </c>
      <c r="E678" s="190"/>
      <c r="F678" s="198"/>
      <c r="G678" s="198">
        <v>0.11106363659047144</v>
      </c>
      <c r="H678" s="190"/>
      <c r="I678" s="191" t="s">
        <v>87</v>
      </c>
      <c r="J678" s="191">
        <v>0.37667170798938199</v>
      </c>
      <c r="K678" s="191"/>
      <c r="L678" s="191">
        <v>0.724444576760645</v>
      </c>
      <c r="M678" s="191">
        <v>0.230963628781545</v>
      </c>
      <c r="N678" s="191">
        <f>L678/M678</f>
        <v>3.1366175730026082</v>
      </c>
      <c r="O678" s="191">
        <v>0.53586897158626101</v>
      </c>
      <c r="P678" s="191">
        <v>6.3736482419237697E-2</v>
      </c>
      <c r="Q678" s="191">
        <f>O678/P678</f>
        <v>8.4075705349016676</v>
      </c>
    </row>
    <row r="679" spans="1:17" x14ac:dyDescent="0.25">
      <c r="A679" s="188" t="s">
        <v>235</v>
      </c>
      <c r="B679" s="195" t="s">
        <v>234</v>
      </c>
      <c r="C679" s="235"/>
      <c r="D679" s="235">
        <v>9.1645520101481885</v>
      </c>
      <c r="E679" s="190"/>
      <c r="F679" s="198"/>
      <c r="G679" s="198">
        <v>1.3313419009542933</v>
      </c>
      <c r="H679" s="190"/>
      <c r="I679" s="191" t="s">
        <v>87</v>
      </c>
      <c r="J679" s="191">
        <v>0.41852917246250299</v>
      </c>
      <c r="K679" s="191"/>
      <c r="L679" s="191" t="s">
        <v>87</v>
      </c>
      <c r="M679" s="191">
        <v>0.330354280918983</v>
      </c>
      <c r="N679" s="191"/>
      <c r="O679" s="191" t="s">
        <v>87</v>
      </c>
      <c r="P679" s="191">
        <v>0.29870084674353498</v>
      </c>
      <c r="Q679" s="191"/>
    </row>
    <row r="680" spans="1:17" x14ac:dyDescent="0.25">
      <c r="A680" s="188" t="s">
        <v>478</v>
      </c>
      <c r="B680" s="195" t="s">
        <v>2051</v>
      </c>
      <c r="C680" s="235">
        <v>53.655677350301403</v>
      </c>
      <c r="D680" s="235">
        <v>337.34648503835837</v>
      </c>
      <c r="E680" s="190">
        <f t="shared" si="51"/>
        <v>0.1590521310580735</v>
      </c>
      <c r="F680" s="198">
        <v>34.742895494514926</v>
      </c>
      <c r="G680" s="198">
        <v>380.65789920167543</v>
      </c>
      <c r="H680" s="190">
        <f>F680/G680</f>
        <v>9.1270654220964628E-2</v>
      </c>
      <c r="I680" s="191">
        <v>56.992370041093402</v>
      </c>
      <c r="J680" s="191">
        <v>454.92015245161099</v>
      </c>
      <c r="K680" s="191">
        <f>I680/J680</f>
        <v>0.12527994140060783</v>
      </c>
      <c r="L680" s="191">
        <v>48.636863402600902</v>
      </c>
      <c r="M680" s="191">
        <v>405.19931960881502</v>
      </c>
      <c r="N680" s="191">
        <f>L680/M680</f>
        <v>0.12003194736248718</v>
      </c>
      <c r="O680" s="191">
        <v>107.788257693321</v>
      </c>
      <c r="P680" s="191">
        <v>402.29066830197797</v>
      </c>
      <c r="Q680" s="191">
        <f>O680/P680</f>
        <v>0.26793626148049288</v>
      </c>
    </row>
    <row r="681" spans="1:17" x14ac:dyDescent="0.25">
      <c r="A681" s="188" t="s">
        <v>233</v>
      </c>
      <c r="B681" s="195" t="s">
        <v>232</v>
      </c>
      <c r="C681" s="235">
        <v>53.655677350301403</v>
      </c>
      <c r="D681" s="235">
        <v>269.6481055998463</v>
      </c>
      <c r="E681" s="190">
        <f t="shared" si="51"/>
        <v>0.19898406937049137</v>
      </c>
      <c r="F681" s="198">
        <v>34.742895494514926</v>
      </c>
      <c r="G681" s="198">
        <v>321.81525203925935</v>
      </c>
      <c r="H681" s="190">
        <f>F681/G681</f>
        <v>0.10795913268360731</v>
      </c>
      <c r="I681" s="191">
        <v>56.992370041093402</v>
      </c>
      <c r="J681" s="191">
        <v>371.34286572141298</v>
      </c>
      <c r="K681" s="191">
        <f>I681/J681</f>
        <v>0.15347641035293227</v>
      </c>
      <c r="L681" s="191">
        <v>48.636863402600902</v>
      </c>
      <c r="M681" s="191">
        <v>348.33341160599798</v>
      </c>
      <c r="N681" s="191">
        <f>L681/M681</f>
        <v>0.1396273276754007</v>
      </c>
      <c r="O681" s="191">
        <v>107.788257693321</v>
      </c>
      <c r="P681" s="191">
        <v>340.52727706109403</v>
      </c>
      <c r="Q681" s="191">
        <f>O681/P681</f>
        <v>0.31653340262073248</v>
      </c>
    </row>
    <row r="682" spans="1:17" x14ac:dyDescent="0.25">
      <c r="A682" s="188" t="s">
        <v>231</v>
      </c>
      <c r="B682" s="195" t="s">
        <v>230</v>
      </c>
      <c r="C682" s="235"/>
      <c r="D682" s="235">
        <v>25.854221685213723</v>
      </c>
      <c r="E682" s="190"/>
      <c r="F682" s="198"/>
      <c r="G682" s="198">
        <v>28.555327901605995</v>
      </c>
      <c r="H682" s="190"/>
      <c r="I682" s="191" t="s">
        <v>87</v>
      </c>
      <c r="J682" s="191">
        <v>36.477490087046696</v>
      </c>
      <c r="K682" s="191"/>
      <c r="L682" s="191" t="s">
        <v>87</v>
      </c>
      <c r="M682" s="191">
        <v>28.3260588860973</v>
      </c>
      <c r="N682" s="191"/>
      <c r="O682" s="191" t="s">
        <v>87</v>
      </c>
      <c r="P682" s="191">
        <v>32.8842318319791</v>
      </c>
      <c r="Q682" s="191"/>
    </row>
    <row r="683" spans="1:17" x14ac:dyDescent="0.25">
      <c r="A683" s="188" t="s">
        <v>229</v>
      </c>
      <c r="B683" s="195" t="s">
        <v>228</v>
      </c>
      <c r="C683" s="235"/>
      <c r="D683" s="235">
        <v>1.5329435001802625</v>
      </c>
      <c r="E683" s="190"/>
      <c r="F683" s="198"/>
      <c r="G683" s="198">
        <v>2.1240968152486621</v>
      </c>
      <c r="H683" s="190"/>
      <c r="I683" s="191" t="s">
        <v>87</v>
      </c>
      <c r="J683" s="191">
        <v>4.1138680659174298</v>
      </c>
      <c r="K683" s="191"/>
      <c r="L683" s="191" t="s">
        <v>87</v>
      </c>
      <c r="M683" s="191">
        <v>2.1577117111414501</v>
      </c>
      <c r="N683" s="191"/>
      <c r="O683" s="191" t="s">
        <v>87</v>
      </c>
      <c r="P683" s="191">
        <v>3.8440010950332999</v>
      </c>
      <c r="Q683" s="191"/>
    </row>
    <row r="684" spans="1:17" x14ac:dyDescent="0.25">
      <c r="A684" s="188" t="s">
        <v>227</v>
      </c>
      <c r="B684" s="195" t="s">
        <v>226</v>
      </c>
      <c r="C684" s="235"/>
      <c r="D684" s="235">
        <v>1.1047458663517689</v>
      </c>
      <c r="E684" s="190"/>
      <c r="F684" s="198"/>
      <c r="G684" s="198">
        <v>2.1070814982198769</v>
      </c>
      <c r="H684" s="190"/>
      <c r="I684" s="191" t="s">
        <v>87</v>
      </c>
      <c r="J684" s="191">
        <v>3.7769586064711702</v>
      </c>
      <c r="K684" s="191"/>
      <c r="L684" s="191" t="s">
        <v>87</v>
      </c>
      <c r="M684" s="191">
        <v>2.45441842308986</v>
      </c>
      <c r="N684" s="191"/>
      <c r="O684" s="191" t="s">
        <v>87</v>
      </c>
      <c r="P684" s="191">
        <v>2.2182667080081302</v>
      </c>
      <c r="Q684" s="191"/>
    </row>
    <row r="685" spans="1:17" x14ac:dyDescent="0.25">
      <c r="A685" s="188" t="s">
        <v>225</v>
      </c>
      <c r="B685" s="195" t="s">
        <v>224</v>
      </c>
      <c r="C685" s="235"/>
      <c r="D685" s="235">
        <v>39.206468386766353</v>
      </c>
      <c r="E685" s="190"/>
      <c r="F685" s="198"/>
      <c r="G685" s="198">
        <v>26.056140947341525</v>
      </c>
      <c r="H685" s="190"/>
      <c r="I685" s="191" t="s">
        <v>87</v>
      </c>
      <c r="J685" s="191">
        <v>39.208969970762702</v>
      </c>
      <c r="K685" s="191"/>
      <c r="L685" s="191" t="s">
        <v>87</v>
      </c>
      <c r="M685" s="191">
        <v>23.927718982488901</v>
      </c>
      <c r="N685" s="191"/>
      <c r="O685" s="191" t="s">
        <v>87</v>
      </c>
      <c r="P685" s="191">
        <v>22.816891605863098</v>
      </c>
      <c r="Q685" s="191"/>
    </row>
    <row r="686" spans="1:17" x14ac:dyDescent="0.25">
      <c r="A686" s="188" t="s">
        <v>692</v>
      </c>
      <c r="B686" s="195" t="s">
        <v>691</v>
      </c>
      <c r="C686" s="235">
        <v>69.151532035505298</v>
      </c>
      <c r="D686" s="235">
        <v>127.11315607551404</v>
      </c>
      <c r="E686" s="190">
        <f t="shared" si="51"/>
        <v>0.54401553836350725</v>
      </c>
      <c r="F686" s="198">
        <v>95.305274134425758</v>
      </c>
      <c r="G686" s="198">
        <v>122.34696338755732</v>
      </c>
      <c r="H686" s="190">
        <f t="shared" ref="H686:H691" si="56">F686/G686</f>
        <v>0.77897539502086488</v>
      </c>
      <c r="I686" s="191">
        <v>118.34584054900699</v>
      </c>
      <c r="J686" s="191">
        <v>119.479710951371</v>
      </c>
      <c r="K686" s="191">
        <f t="shared" ref="K686:K691" si="57">I686/J686</f>
        <v>0.99050993349970939</v>
      </c>
      <c r="L686" s="191">
        <v>83.049063642707907</v>
      </c>
      <c r="M686" s="191">
        <v>123.901879227569</v>
      </c>
      <c r="N686" s="191">
        <f t="shared" ref="N686:N691" si="58">L686/M686</f>
        <v>0.67028090421593001</v>
      </c>
      <c r="O686" s="191">
        <v>126.375137296308</v>
      </c>
      <c r="P686" s="191">
        <v>117.225034648676</v>
      </c>
      <c r="Q686" s="191">
        <f t="shared" ref="Q686:Q691" si="59">O686/P686</f>
        <v>1.0780558749677909</v>
      </c>
    </row>
    <row r="687" spans="1:17" x14ac:dyDescent="0.25">
      <c r="A687" s="188" t="s">
        <v>690</v>
      </c>
      <c r="B687" s="195" t="s">
        <v>689</v>
      </c>
      <c r="C687" s="235">
        <v>0.17356602429119061</v>
      </c>
      <c r="D687" s="235">
        <v>10.375795358340891</v>
      </c>
      <c r="E687" s="190">
        <f t="shared" si="51"/>
        <v>1.6727972969480785E-2</v>
      </c>
      <c r="F687" s="198">
        <v>0.42437310585451982</v>
      </c>
      <c r="G687" s="198">
        <v>13.930988465249714</v>
      </c>
      <c r="H687" s="190">
        <f t="shared" si="56"/>
        <v>3.0462526540245248E-2</v>
      </c>
      <c r="I687" s="191">
        <v>12.4167713156383</v>
      </c>
      <c r="J687" s="191">
        <v>10.795065750721101</v>
      </c>
      <c r="K687" s="191">
        <f t="shared" si="57"/>
        <v>1.1502265574259121</v>
      </c>
      <c r="L687" s="191">
        <v>0.33153128736382897</v>
      </c>
      <c r="M687" s="191">
        <v>9.4641340690187405</v>
      </c>
      <c r="N687" s="191">
        <f t="shared" si="58"/>
        <v>3.5030282215581798E-2</v>
      </c>
      <c r="O687" s="191">
        <v>2.6699974715037298</v>
      </c>
      <c r="P687" s="191">
        <v>10.562472526473799</v>
      </c>
      <c r="Q687" s="191">
        <f t="shared" si="59"/>
        <v>0.25278148320023019</v>
      </c>
    </row>
    <row r="688" spans="1:17" x14ac:dyDescent="0.25">
      <c r="A688" s="188" t="s">
        <v>688</v>
      </c>
      <c r="B688" s="195" t="s">
        <v>687</v>
      </c>
      <c r="C688" s="235">
        <v>5.8903743506921513</v>
      </c>
      <c r="D688" s="235">
        <v>10.473552287344184</v>
      </c>
      <c r="E688" s="190">
        <f t="shared" si="51"/>
        <v>0.56240463494031923</v>
      </c>
      <c r="F688" s="198">
        <v>3.1467329303712148</v>
      </c>
      <c r="G688" s="198">
        <v>10.891589492296017</v>
      </c>
      <c r="H688" s="190">
        <f t="shared" si="56"/>
        <v>0.28891402238369374</v>
      </c>
      <c r="I688" s="191">
        <v>7.2658578564735699</v>
      </c>
      <c r="J688" s="191">
        <v>11.2957516724509</v>
      </c>
      <c r="K688" s="191">
        <f t="shared" si="57"/>
        <v>0.64323810111674118</v>
      </c>
      <c r="L688" s="191">
        <v>6.3407009233754401</v>
      </c>
      <c r="M688" s="191">
        <v>12.4100277906528</v>
      </c>
      <c r="N688" s="191">
        <f t="shared" si="58"/>
        <v>0.51093366028972464</v>
      </c>
      <c r="O688" s="191">
        <v>11.600506942015601</v>
      </c>
      <c r="P688" s="191">
        <v>11.456969720529701</v>
      </c>
      <c r="Q688" s="191">
        <f t="shared" si="59"/>
        <v>1.0125283757387171</v>
      </c>
    </row>
    <row r="689" spans="1:17" x14ac:dyDescent="0.25">
      <c r="A689" s="188" t="s">
        <v>686</v>
      </c>
      <c r="B689" s="195" t="s">
        <v>685</v>
      </c>
      <c r="C689" s="235">
        <v>8.3156783003857537</v>
      </c>
      <c r="D689" s="235">
        <v>11.597310838788763</v>
      </c>
      <c r="E689" s="190">
        <f t="shared" si="51"/>
        <v>0.71703504510484029</v>
      </c>
      <c r="F689" s="198">
        <v>9.0717956076119997</v>
      </c>
      <c r="G689" s="198">
        <v>11.313394943595052</v>
      </c>
      <c r="H689" s="190">
        <f t="shared" si="56"/>
        <v>0.8018632473135654</v>
      </c>
      <c r="I689" s="191">
        <v>13.8665032322959</v>
      </c>
      <c r="J689" s="191">
        <v>10.2496414045247</v>
      </c>
      <c r="K689" s="191">
        <f t="shared" si="57"/>
        <v>1.3528769139352073</v>
      </c>
      <c r="L689" s="191">
        <v>14.648326675720099</v>
      </c>
      <c r="M689" s="191">
        <v>11.829034573787601</v>
      </c>
      <c r="N689" s="191">
        <f t="shared" si="58"/>
        <v>1.2383366186265001</v>
      </c>
      <c r="O689" s="191">
        <v>9.9873486847798691</v>
      </c>
      <c r="P689" s="191">
        <v>10.718888558198801</v>
      </c>
      <c r="Q689" s="191">
        <f t="shared" si="59"/>
        <v>0.93175226429055635</v>
      </c>
    </row>
    <row r="690" spans="1:17" x14ac:dyDescent="0.25">
      <c r="A690" s="188" t="s">
        <v>684</v>
      </c>
      <c r="B690" s="195" t="s">
        <v>2052</v>
      </c>
      <c r="C690" s="235">
        <v>36.239484981802143</v>
      </c>
      <c r="D690" s="235">
        <v>57.369663442004033</v>
      </c>
      <c r="E690" s="190">
        <f t="shared" si="51"/>
        <v>0.63168376468579523</v>
      </c>
      <c r="F690" s="198">
        <v>24.365706489419161</v>
      </c>
      <c r="G690" s="198">
        <v>39.980732233264966</v>
      </c>
      <c r="H690" s="190">
        <f t="shared" si="56"/>
        <v>0.60943622411063014</v>
      </c>
      <c r="I690" s="191">
        <v>25.8388392739929</v>
      </c>
      <c r="J690" s="191">
        <v>30.692208123610801</v>
      </c>
      <c r="K690" s="191">
        <f t="shared" si="57"/>
        <v>0.84186967486759878</v>
      </c>
      <c r="L690" s="191">
        <v>44.668494834443003</v>
      </c>
      <c r="M690" s="191">
        <v>56.657338343021998</v>
      </c>
      <c r="N690" s="191">
        <f t="shared" si="58"/>
        <v>0.78839733988217686</v>
      </c>
      <c r="O690" s="191">
        <v>48.361939677037199</v>
      </c>
      <c r="P690" s="191">
        <v>56.3991356537108</v>
      </c>
      <c r="Q690" s="191">
        <f t="shared" si="59"/>
        <v>0.85749434129590618</v>
      </c>
    </row>
    <row r="691" spans="1:17" x14ac:dyDescent="0.25">
      <c r="A691" s="188" t="s">
        <v>477</v>
      </c>
      <c r="B691" s="195" t="s">
        <v>476</v>
      </c>
      <c r="C691" s="235">
        <v>36.239484981802143</v>
      </c>
      <c r="D691" s="235">
        <v>45.473636768150378</v>
      </c>
      <c r="E691" s="190">
        <f t="shared" si="51"/>
        <v>0.79693395024838187</v>
      </c>
      <c r="F691" s="198">
        <v>24.365706489419161</v>
      </c>
      <c r="G691" s="198">
        <v>32.468290185115428</v>
      </c>
      <c r="H691" s="190">
        <f t="shared" si="56"/>
        <v>0.75044624618358347</v>
      </c>
      <c r="I691" s="191">
        <v>25.8388392739929</v>
      </c>
      <c r="J691" s="191">
        <v>27.318158475551598</v>
      </c>
      <c r="K691" s="191">
        <f t="shared" si="57"/>
        <v>0.9458485020912879</v>
      </c>
      <c r="L691" s="191">
        <v>44.668494834443003</v>
      </c>
      <c r="M691" s="191">
        <v>46.575268933080203</v>
      </c>
      <c r="N691" s="191">
        <f t="shared" si="58"/>
        <v>0.95906037383537446</v>
      </c>
      <c r="O691" s="191">
        <v>48.361939677037199</v>
      </c>
      <c r="P691" s="191">
        <v>47.940217069143202</v>
      </c>
      <c r="Q691" s="191">
        <f t="shared" si="59"/>
        <v>1.0087968439376434</v>
      </c>
    </row>
    <row r="692" spans="1:17" x14ac:dyDescent="0.25">
      <c r="A692" s="188" t="s">
        <v>475</v>
      </c>
      <c r="B692" s="195" t="s">
        <v>474</v>
      </c>
      <c r="C692" s="235"/>
      <c r="D692" s="235">
        <v>11.896026673853655</v>
      </c>
      <c r="E692" s="190"/>
      <c r="F692" s="198"/>
      <c r="G692" s="198">
        <v>7.5124420481495404</v>
      </c>
      <c r="H692" s="190"/>
      <c r="I692" s="191" t="s">
        <v>87</v>
      </c>
      <c r="J692" s="191">
        <v>3.3740496480591502</v>
      </c>
      <c r="K692" s="191"/>
      <c r="L692" s="191" t="s">
        <v>87</v>
      </c>
      <c r="M692" s="191">
        <v>10.0820694099418</v>
      </c>
      <c r="N692" s="191"/>
      <c r="O692" s="191" t="s">
        <v>87</v>
      </c>
      <c r="P692" s="191">
        <v>8.4589185845675896</v>
      </c>
      <c r="Q692" s="191"/>
    </row>
    <row r="693" spans="1:17" x14ac:dyDescent="0.25">
      <c r="A693" s="188" t="s">
        <v>682</v>
      </c>
      <c r="B693" s="195" t="s">
        <v>681</v>
      </c>
      <c r="C693" s="235">
        <v>27.852347969330442</v>
      </c>
      <c r="D693" s="235">
        <v>52.094624938502733</v>
      </c>
      <c r="E693" s="190">
        <f t="shared" si="51"/>
        <v>0.5346491697024387</v>
      </c>
      <c r="F693" s="198">
        <v>24.352188219055122</v>
      </c>
      <c r="G693" s="198">
        <v>45.508201483951979</v>
      </c>
      <c r="H693" s="190">
        <f>F693/G693</f>
        <v>0.53511647186590494</v>
      </c>
      <c r="I693" s="191">
        <v>25.595421574905998</v>
      </c>
      <c r="J693" s="191">
        <v>35.066443647742503</v>
      </c>
      <c r="K693" s="191">
        <f>I693/J693</f>
        <v>0.72991210149574925</v>
      </c>
      <c r="L693" s="191">
        <v>45.368081974106303</v>
      </c>
      <c r="M693" s="191">
        <v>49.2192785593029</v>
      </c>
      <c r="N693" s="191">
        <f>L693/M693</f>
        <v>0.92175430648467549</v>
      </c>
      <c r="O693" s="191">
        <v>39.010567054322898</v>
      </c>
      <c r="P693" s="191">
        <v>48.940845315781601</v>
      </c>
      <c r="Q693" s="191">
        <f>O693/P693</f>
        <v>0.79709630682949084</v>
      </c>
    </row>
    <row r="694" spans="1:17" x14ac:dyDescent="0.25">
      <c r="A694" s="188" t="s">
        <v>680</v>
      </c>
      <c r="B694" s="195" t="s">
        <v>679</v>
      </c>
      <c r="C694" s="235"/>
      <c r="D694" s="235">
        <v>6.380645109558218</v>
      </c>
      <c r="E694" s="190"/>
      <c r="F694" s="198"/>
      <c r="G694" s="198">
        <v>6.2272998164364255</v>
      </c>
      <c r="H694" s="190"/>
      <c r="I694" s="191" t="s">
        <v>87</v>
      </c>
      <c r="J694" s="191">
        <v>2.83639547208168</v>
      </c>
      <c r="K694" s="191"/>
      <c r="L694" s="191" t="s">
        <v>87</v>
      </c>
      <c r="M694" s="191">
        <v>5.8319754014034197</v>
      </c>
      <c r="N694" s="191"/>
      <c r="O694" s="191" t="s">
        <v>87</v>
      </c>
      <c r="P694" s="191">
        <v>5.7328732956112596</v>
      </c>
      <c r="Q694" s="191"/>
    </row>
    <row r="695" spans="1:17" x14ac:dyDescent="0.25">
      <c r="A695" s="188" t="s">
        <v>678</v>
      </c>
      <c r="B695" s="195" t="s">
        <v>677</v>
      </c>
      <c r="C695" s="235">
        <v>12.435405673368823</v>
      </c>
      <c r="D695" s="235">
        <v>9.0246286103876017</v>
      </c>
      <c r="E695" s="190">
        <f t="shared" si="51"/>
        <v>1.3779409890679957</v>
      </c>
      <c r="F695" s="198">
        <v>4.9348155892368517</v>
      </c>
      <c r="G695" s="198">
        <v>6.7979631936217633</v>
      </c>
      <c r="H695" s="190">
        <f>F695/G695</f>
        <v>0.7259256116401126</v>
      </c>
      <c r="I695" s="191">
        <v>9.3620277554051103</v>
      </c>
      <c r="J695" s="191">
        <v>6.1378654445736496</v>
      </c>
      <c r="K695" s="191">
        <f>I695/J695</f>
        <v>1.5252904841180366</v>
      </c>
      <c r="L695" s="191">
        <v>6.50925568466094</v>
      </c>
      <c r="M695" s="191">
        <v>5.8457490455591001</v>
      </c>
      <c r="N695" s="191">
        <f>L695/M695</f>
        <v>1.1135024158462452</v>
      </c>
      <c r="O695" s="191">
        <v>4.1687452889737404</v>
      </c>
      <c r="P695" s="191">
        <v>6.8951529757410102</v>
      </c>
      <c r="Q695" s="191">
        <f>O695/P695</f>
        <v>0.6045906890884799</v>
      </c>
    </row>
    <row r="696" spans="1:17" x14ac:dyDescent="0.25">
      <c r="A696" s="188" t="s">
        <v>676</v>
      </c>
      <c r="B696" s="195" t="s">
        <v>675</v>
      </c>
      <c r="C696" s="235">
        <v>8.2841099569182379</v>
      </c>
      <c r="D696" s="235">
        <v>37.497363148449644</v>
      </c>
      <c r="E696" s="190">
        <f t="shared" si="51"/>
        <v>0.2209251334319691</v>
      </c>
      <c r="F696" s="198">
        <v>8.9957868885612378</v>
      </c>
      <c r="G696" s="198">
        <v>33.325728071067566</v>
      </c>
      <c r="H696" s="190">
        <f>F696/G696</f>
        <v>0.26993519449530406</v>
      </c>
      <c r="I696" s="191">
        <v>11.648911981111899</v>
      </c>
      <c r="J696" s="191">
        <v>31.269542873037999</v>
      </c>
      <c r="K696" s="191">
        <f>I696/J696</f>
        <v>0.37253221220435917</v>
      </c>
      <c r="L696" s="191">
        <v>12.730191478178501</v>
      </c>
      <c r="M696" s="191">
        <v>28.910461638302198</v>
      </c>
      <c r="N696" s="191">
        <f>L696/M696</f>
        <v>0.44033165701210492</v>
      </c>
      <c r="O696" s="191">
        <v>20.8694086078346</v>
      </c>
      <c r="P696" s="191">
        <v>28.787495341478401</v>
      </c>
      <c r="Q696" s="191">
        <f>O696/P696</f>
        <v>0.72494700772960119</v>
      </c>
    </row>
    <row r="697" spans="1:17" x14ac:dyDescent="0.25">
      <c r="A697" s="188" t="s">
        <v>700</v>
      </c>
      <c r="B697" s="195" t="s">
        <v>699</v>
      </c>
      <c r="C697" s="235"/>
      <c r="D697" s="235">
        <v>10.213315884296048</v>
      </c>
      <c r="E697" s="190"/>
      <c r="F697" s="198"/>
      <c r="G697" s="198">
        <v>23.126374496405607</v>
      </c>
      <c r="H697" s="190"/>
      <c r="I697" s="191" t="s">
        <v>87</v>
      </c>
      <c r="J697" s="191">
        <v>11.2977133355687</v>
      </c>
      <c r="K697" s="191"/>
      <c r="L697" s="191" t="s">
        <v>87</v>
      </c>
      <c r="M697" s="191">
        <v>8.9559978610495907</v>
      </c>
      <c r="N697" s="191"/>
      <c r="O697" s="191" t="s">
        <v>87</v>
      </c>
      <c r="P697" s="191">
        <v>9.6996264609148302</v>
      </c>
      <c r="Q697" s="191"/>
    </row>
    <row r="698" spans="1:17" x14ac:dyDescent="0.25">
      <c r="A698" s="188" t="s">
        <v>1359</v>
      </c>
      <c r="B698" s="195" t="s">
        <v>1358</v>
      </c>
      <c r="C698" s="235">
        <v>810.11548274861673</v>
      </c>
      <c r="D698" s="235">
        <v>1592.2340248587545</v>
      </c>
      <c r="E698" s="190">
        <f t="shared" si="51"/>
        <v>0.5087917166074134</v>
      </c>
      <c r="F698" s="198">
        <v>842.60523434469906</v>
      </c>
      <c r="G698" s="198">
        <v>1527.6019906789177</v>
      </c>
      <c r="H698" s="190">
        <f>F698/G698</f>
        <v>0.55158689206094647</v>
      </c>
      <c r="I698" s="191">
        <v>878.20322907337402</v>
      </c>
      <c r="J698" s="191">
        <v>1574.77686313807</v>
      </c>
      <c r="K698" s="191">
        <f>I698/J698</f>
        <v>0.55766835901015954</v>
      </c>
      <c r="L698" s="191">
        <v>829.32709097360396</v>
      </c>
      <c r="M698" s="191">
        <v>1545.28432311489</v>
      </c>
      <c r="N698" s="191">
        <f>L698/M698</f>
        <v>0.53668252409491668</v>
      </c>
      <c r="O698" s="191">
        <v>976.20529011105998</v>
      </c>
      <c r="P698" s="191">
        <v>1485.27620062098</v>
      </c>
      <c r="Q698" s="191">
        <f>O698/P698</f>
        <v>0.65725505444907673</v>
      </c>
    </row>
    <row r="699" spans="1:17" x14ac:dyDescent="0.25">
      <c r="A699" s="188" t="s">
        <v>1619</v>
      </c>
      <c r="B699" s="195" t="s">
        <v>2053</v>
      </c>
      <c r="C699" s="235">
        <v>494.20345287604857</v>
      </c>
      <c r="D699" s="235">
        <v>845.02150862770338</v>
      </c>
      <c r="E699" s="190">
        <f t="shared" si="51"/>
        <v>0.58484127070164671</v>
      </c>
      <c r="F699" s="198">
        <v>312.66893662631213</v>
      </c>
      <c r="G699" s="198">
        <v>482.91603414986696</v>
      </c>
      <c r="H699" s="190">
        <f>F699/G699</f>
        <v>0.64746025088344705</v>
      </c>
      <c r="I699" s="191">
        <v>210.66627803808299</v>
      </c>
      <c r="J699" s="191">
        <v>263.24403788507101</v>
      </c>
      <c r="K699" s="191">
        <f>I699/J699</f>
        <v>0.80026989302624663</v>
      </c>
      <c r="L699" s="191">
        <v>336.48339171368502</v>
      </c>
      <c r="M699" s="191">
        <v>789.814244359702</v>
      </c>
      <c r="N699" s="191">
        <f>L699/M699</f>
        <v>0.42602851761235355</v>
      </c>
      <c r="O699" s="191">
        <v>365.24264379084701</v>
      </c>
      <c r="P699" s="191">
        <v>808.02538913001194</v>
      </c>
      <c r="Q699" s="191">
        <f>O699/P699</f>
        <v>0.45201877156867304</v>
      </c>
    </row>
    <row r="700" spans="1:17" x14ac:dyDescent="0.25">
      <c r="A700" s="188" t="s">
        <v>1330</v>
      </c>
      <c r="B700" s="195" t="s">
        <v>1329</v>
      </c>
      <c r="C700" s="235">
        <v>320.28780292752703</v>
      </c>
      <c r="D700" s="235">
        <v>606.40855563983291</v>
      </c>
      <c r="E700" s="190">
        <f t="shared" si="51"/>
        <v>0.52817164261408778</v>
      </c>
      <c r="F700" s="198">
        <v>208.06083947509512</v>
      </c>
      <c r="G700" s="198">
        <v>321.99057055337823</v>
      </c>
      <c r="H700" s="190">
        <f>F700/G700</f>
        <v>0.64617059784551567</v>
      </c>
      <c r="I700" s="191">
        <v>148.09756135084899</v>
      </c>
      <c r="J700" s="191">
        <v>159.888681391483</v>
      </c>
      <c r="K700" s="191">
        <f>I700/J700</f>
        <v>0.92625419174129164</v>
      </c>
      <c r="L700" s="191">
        <v>227.214099077892</v>
      </c>
      <c r="M700" s="191">
        <v>513.14119796016303</v>
      </c>
      <c r="N700" s="191">
        <f>L700/M700</f>
        <v>0.44279060028918482</v>
      </c>
      <c r="O700" s="191">
        <v>231.56671420397399</v>
      </c>
      <c r="P700" s="191">
        <v>500.498045759479</v>
      </c>
      <c r="Q700" s="191">
        <f>O700/P700</f>
        <v>0.46267256419070307</v>
      </c>
    </row>
    <row r="701" spans="1:17" x14ac:dyDescent="0.25">
      <c r="A701" s="188" t="s">
        <v>1328</v>
      </c>
      <c r="B701" s="195" t="s">
        <v>1327</v>
      </c>
      <c r="C701" s="235">
        <v>6.7188752633619977</v>
      </c>
      <c r="D701" s="235">
        <v>9.2488268351039533</v>
      </c>
      <c r="E701" s="190">
        <f t="shared" si="51"/>
        <v>0.72645702889154373</v>
      </c>
      <c r="F701" s="198">
        <v>1.420380737656193</v>
      </c>
      <c r="G701" s="198">
        <v>4.1821729691180707</v>
      </c>
      <c r="H701" s="190">
        <f>F701/G701</f>
        <v>0.3396274492099069</v>
      </c>
      <c r="I701" s="191">
        <v>1.95509749432626</v>
      </c>
      <c r="J701" s="191">
        <v>2.2304081141357899</v>
      </c>
      <c r="K701" s="191">
        <f>I701/J701</f>
        <v>0.87656491291227046</v>
      </c>
      <c r="L701" s="191">
        <v>6.0706821548023804</v>
      </c>
      <c r="M701" s="191">
        <v>15.281964014260099</v>
      </c>
      <c r="N701" s="191">
        <f>L701/M701</f>
        <v>0.39724489268117819</v>
      </c>
      <c r="O701" s="191">
        <v>6.8044004678539904</v>
      </c>
      <c r="P701" s="191">
        <v>13.084941361352</v>
      </c>
      <c r="Q701" s="191">
        <f>O701/P701</f>
        <v>0.52001765082047924</v>
      </c>
    </row>
    <row r="702" spans="1:17" x14ac:dyDescent="0.25">
      <c r="A702" s="188" t="s">
        <v>1326</v>
      </c>
      <c r="B702" s="195" t="s">
        <v>1325</v>
      </c>
      <c r="C702" s="235">
        <v>25.192425351692663</v>
      </c>
      <c r="D702" s="235">
        <v>57.085005700831182</v>
      </c>
      <c r="E702" s="190">
        <f t="shared" si="51"/>
        <v>0.44131423028527172</v>
      </c>
      <c r="F702" s="198">
        <v>25.868952092924385</v>
      </c>
      <c r="G702" s="198">
        <v>45.361883836859882</v>
      </c>
      <c r="H702" s="190">
        <f>F702/G702</f>
        <v>0.57027949249109333</v>
      </c>
      <c r="I702" s="191">
        <v>18.724904491198</v>
      </c>
      <c r="J702" s="191">
        <v>38.951238963909802</v>
      </c>
      <c r="K702" s="191">
        <f>I702/J702</f>
        <v>0.48072680071993412</v>
      </c>
      <c r="L702" s="191">
        <v>39.2993154335255</v>
      </c>
      <c r="M702" s="191">
        <v>84.153613292857798</v>
      </c>
      <c r="N702" s="191">
        <f>L702/M702</f>
        <v>0.4669949856670132</v>
      </c>
      <c r="O702" s="191">
        <v>45.301014206018898</v>
      </c>
      <c r="P702" s="191">
        <v>83.253480470108599</v>
      </c>
      <c r="Q702" s="191">
        <f>O702/P702</f>
        <v>0.54413357796235096</v>
      </c>
    </row>
    <row r="703" spans="1:17" x14ac:dyDescent="0.25">
      <c r="A703" s="188" t="s">
        <v>1324</v>
      </c>
      <c r="B703" s="195" t="s">
        <v>1323</v>
      </c>
      <c r="C703" s="235"/>
      <c r="D703" s="235">
        <v>24.806781269544281</v>
      </c>
      <c r="E703" s="190"/>
      <c r="F703" s="198"/>
      <c r="G703" s="198">
        <v>14.209655365890914</v>
      </c>
      <c r="H703" s="190"/>
      <c r="I703" s="191" t="s">
        <v>87</v>
      </c>
      <c r="J703" s="191">
        <v>6.8922913941305897</v>
      </c>
      <c r="K703" s="191"/>
      <c r="L703" s="191" t="s">
        <v>87</v>
      </c>
      <c r="M703" s="191">
        <v>20.3308002303013</v>
      </c>
      <c r="N703" s="191"/>
      <c r="O703" s="191" t="s">
        <v>87</v>
      </c>
      <c r="P703" s="191">
        <v>24.946349134608301</v>
      </c>
      <c r="Q703" s="191"/>
    </row>
    <row r="704" spans="1:17" x14ac:dyDescent="0.25">
      <c r="A704" s="188" t="s">
        <v>1322</v>
      </c>
      <c r="B704" s="195" t="s">
        <v>1321</v>
      </c>
      <c r="C704" s="235"/>
      <c r="D704" s="235">
        <v>14.569062015446688</v>
      </c>
      <c r="E704" s="190"/>
      <c r="F704" s="198"/>
      <c r="G704" s="198">
        <v>8.3453531513962602</v>
      </c>
      <c r="H704" s="190"/>
      <c r="I704" s="191" t="s">
        <v>87</v>
      </c>
      <c r="J704" s="191">
        <v>4.0478536759179704</v>
      </c>
      <c r="K704" s="191"/>
      <c r="L704" s="191" t="s">
        <v>87</v>
      </c>
      <c r="M704" s="191">
        <v>11.940311246367401</v>
      </c>
      <c r="N704" s="191"/>
      <c r="O704" s="191" t="s">
        <v>87</v>
      </c>
      <c r="P704" s="191">
        <v>14.651030444134999</v>
      </c>
      <c r="Q704" s="191"/>
    </row>
    <row r="705" spans="1:17" x14ac:dyDescent="0.25">
      <c r="A705" s="188" t="s">
        <v>1320</v>
      </c>
      <c r="B705" s="195" t="s">
        <v>1319</v>
      </c>
      <c r="C705" s="235">
        <v>47.925146360903938</v>
      </c>
      <c r="D705" s="235">
        <v>66.359314435817652</v>
      </c>
      <c r="E705" s="190">
        <f t="shared" si="51"/>
        <v>0.72220677335744421</v>
      </c>
      <c r="F705" s="198">
        <v>24.602929667132518</v>
      </c>
      <c r="G705" s="198">
        <v>55.981159723689217</v>
      </c>
      <c r="H705" s="190">
        <f>F705/G705</f>
        <v>0.43948588754801093</v>
      </c>
      <c r="I705" s="191">
        <v>32.091157736804497</v>
      </c>
      <c r="J705" s="191">
        <v>31.875125030493798</v>
      </c>
      <c r="K705" s="191">
        <f>I705/J705</f>
        <v>1.0067774700837731</v>
      </c>
      <c r="L705" s="191">
        <v>47.711703323403697</v>
      </c>
      <c r="M705" s="191">
        <v>56.972432798132303</v>
      </c>
      <c r="N705" s="191">
        <f>L705/M705</f>
        <v>0.83745244814203901</v>
      </c>
      <c r="O705" s="191">
        <v>71.708882296345607</v>
      </c>
      <c r="P705" s="191">
        <v>61.260342549987598</v>
      </c>
      <c r="Q705" s="191">
        <f>O705/P705</f>
        <v>1.1705596036756103</v>
      </c>
    </row>
    <row r="706" spans="1:17" x14ac:dyDescent="0.25">
      <c r="A706" s="188" t="s">
        <v>1318</v>
      </c>
      <c r="B706" s="195" t="s">
        <v>1317</v>
      </c>
      <c r="C706" s="235">
        <v>7.1716471688507291</v>
      </c>
      <c r="D706" s="235">
        <v>24.24032772708102</v>
      </c>
      <c r="E706" s="190">
        <f t="shared" si="51"/>
        <v>0.29585603171687508</v>
      </c>
      <c r="F706" s="198">
        <v>4.7194674303545252</v>
      </c>
      <c r="G706" s="198">
        <v>11.204064771456984</v>
      </c>
      <c r="H706" s="190">
        <f>F706/G706</f>
        <v>0.42122814591162011</v>
      </c>
      <c r="I706" s="191">
        <v>3.1178433791138098</v>
      </c>
      <c r="J706" s="191">
        <v>7.9583440850222296</v>
      </c>
      <c r="K706" s="191">
        <f>I706/J706</f>
        <v>0.39177036652406827</v>
      </c>
      <c r="L706" s="191">
        <v>10.7125169545762</v>
      </c>
      <c r="M706" s="191">
        <v>30.242147471989899</v>
      </c>
      <c r="N706" s="191">
        <f>L706/M706</f>
        <v>0.35422474427446238</v>
      </c>
      <c r="O706" s="191">
        <v>5.2997401756666198</v>
      </c>
      <c r="P706" s="191">
        <v>30.379313596570402</v>
      </c>
      <c r="Q706" s="191">
        <f>O706/P706</f>
        <v>0.17445226860770552</v>
      </c>
    </row>
    <row r="707" spans="1:17" x14ac:dyDescent="0.25">
      <c r="A707" s="188" t="s">
        <v>1316</v>
      </c>
      <c r="B707" s="195" t="s">
        <v>1315</v>
      </c>
      <c r="C707" s="235">
        <v>76.548754426118748</v>
      </c>
      <c r="D707" s="235">
        <v>37.639556308595267</v>
      </c>
      <c r="E707" s="190">
        <f t="shared" si="51"/>
        <v>2.0337315827667788</v>
      </c>
      <c r="F707" s="198">
        <v>43.943640085930546</v>
      </c>
      <c r="G707" s="198">
        <v>19.507702885505083</v>
      </c>
      <c r="H707" s="190">
        <f>F707/G707</f>
        <v>2.2526301709558143</v>
      </c>
      <c r="I707" s="191" t="s">
        <v>87</v>
      </c>
      <c r="J707" s="191">
        <v>11.2422840344816</v>
      </c>
      <c r="K707" s="191"/>
      <c r="L707" s="191" t="s">
        <v>87</v>
      </c>
      <c r="M707" s="191">
        <v>56.3948755636371</v>
      </c>
      <c r="N707" s="191"/>
      <c r="O707" s="191" t="s">
        <v>87</v>
      </c>
      <c r="P707" s="191">
        <v>78.335899267734007</v>
      </c>
      <c r="Q707" s="191"/>
    </row>
    <row r="708" spans="1:17" x14ac:dyDescent="0.25">
      <c r="A708" s="188" t="s">
        <v>1314</v>
      </c>
      <c r="B708" s="195" t="s">
        <v>1313</v>
      </c>
      <c r="C708" s="235"/>
      <c r="D708" s="235">
        <v>4.66407869545049</v>
      </c>
      <c r="E708" s="190"/>
      <c r="F708" s="198"/>
      <c r="G708" s="198">
        <v>2.133470892572412</v>
      </c>
      <c r="H708" s="190"/>
      <c r="I708" s="191">
        <v>0.354361586866834</v>
      </c>
      <c r="J708" s="191">
        <v>0.15781119549697001</v>
      </c>
      <c r="K708" s="191">
        <f>I708/J708</f>
        <v>2.2454781218208173</v>
      </c>
      <c r="L708" s="191">
        <v>0.12965809377111501</v>
      </c>
      <c r="M708" s="191">
        <v>1.3569017819932501</v>
      </c>
      <c r="N708" s="191">
        <f>L708/M708</f>
        <v>9.555451654035782E-2</v>
      </c>
      <c r="O708" s="191">
        <v>0.50594820219455605</v>
      </c>
      <c r="P708" s="191">
        <v>1.61598654603786</v>
      </c>
      <c r="Q708" s="191">
        <f>O708/P708</f>
        <v>0.31308936540038651</v>
      </c>
    </row>
    <row r="709" spans="1:17" x14ac:dyDescent="0.25">
      <c r="A709" s="188" t="s">
        <v>1828</v>
      </c>
      <c r="B709" s="195" t="s">
        <v>1827</v>
      </c>
      <c r="C709" s="235">
        <v>10.358801377593489</v>
      </c>
      <c r="D709" s="235"/>
      <c r="E709" s="190"/>
      <c r="F709" s="198">
        <v>4.0527271372188087</v>
      </c>
      <c r="G709" s="198"/>
      <c r="H709" s="190"/>
      <c r="I709" s="191">
        <v>6.3253519989246598</v>
      </c>
      <c r="J709" s="191" t="s">
        <v>87</v>
      </c>
      <c r="K709" s="191"/>
      <c r="L709" s="191">
        <v>5.3454166757138601</v>
      </c>
      <c r="M709" s="191" t="s">
        <v>87</v>
      </c>
      <c r="N709" s="191"/>
      <c r="O709" s="191">
        <v>4.0559442387925904</v>
      </c>
      <c r="P709" s="191" t="s">
        <v>87</v>
      </c>
      <c r="Q709" s="191"/>
    </row>
    <row r="710" spans="1:17" x14ac:dyDescent="0.25">
      <c r="A710" s="188" t="s">
        <v>1686</v>
      </c>
      <c r="B710" s="195" t="s">
        <v>1685</v>
      </c>
      <c r="C710" s="235">
        <v>2492.8126029014502</v>
      </c>
      <c r="D710" s="235">
        <v>5515.5046529901965</v>
      </c>
      <c r="E710" s="190">
        <f t="shared" ref="E710:E772" si="60">C710/D710</f>
        <v>0.45196455442204864</v>
      </c>
      <c r="F710" s="198">
        <v>2020.9380968742821</v>
      </c>
      <c r="G710" s="198">
        <v>5169.25576031949</v>
      </c>
      <c r="H710" s="190">
        <f>F710/G710</f>
        <v>0.3909533965000363</v>
      </c>
      <c r="I710" s="191">
        <v>2146.7979237302802</v>
      </c>
      <c r="J710" s="191">
        <v>4909.6297461782096</v>
      </c>
      <c r="K710" s="191">
        <f>I710/J710</f>
        <v>0.43726269285406022</v>
      </c>
      <c r="L710" s="191">
        <v>2601.2995691126498</v>
      </c>
      <c r="M710" s="191">
        <v>4914.4067487796801</v>
      </c>
      <c r="N710" s="191">
        <f>L710/M710</f>
        <v>0.52932117793436428</v>
      </c>
      <c r="O710" s="191">
        <v>2437.2006337631101</v>
      </c>
      <c r="P710" s="191">
        <v>4720.5421091834896</v>
      </c>
      <c r="Q710" s="191">
        <f>O710/P710</f>
        <v>0.5162967679118261</v>
      </c>
    </row>
    <row r="711" spans="1:17" x14ac:dyDescent="0.25">
      <c r="A711" s="188" t="s">
        <v>1608</v>
      </c>
      <c r="B711" s="195" t="s">
        <v>2054</v>
      </c>
      <c r="C711" s="235">
        <v>458.47552067023821</v>
      </c>
      <c r="D711" s="235">
        <v>3843.2444535566383</v>
      </c>
      <c r="E711" s="190">
        <f t="shared" si="60"/>
        <v>0.11929387428008985</v>
      </c>
      <c r="F711" s="198">
        <v>447.99374223722691</v>
      </c>
      <c r="G711" s="198">
        <v>3703.6092738654129</v>
      </c>
      <c r="H711" s="190">
        <f>F711/G711</f>
        <v>0.12096139444257877</v>
      </c>
      <c r="I711" s="191">
        <v>562.10456583465805</v>
      </c>
      <c r="J711" s="191">
        <v>3666.89948401825</v>
      </c>
      <c r="K711" s="191">
        <f>I711/J711</f>
        <v>0.15329151188477477</v>
      </c>
      <c r="L711" s="191">
        <v>614.30106051521102</v>
      </c>
      <c r="M711" s="191">
        <v>3529.3483518488201</v>
      </c>
      <c r="N711" s="191">
        <f>L711/M711</f>
        <v>0.1740550943897092</v>
      </c>
      <c r="O711" s="191">
        <v>681.51948288288804</v>
      </c>
      <c r="P711" s="191">
        <v>3404.6747932960998</v>
      </c>
      <c r="Q711" s="191">
        <f>O711/P711</f>
        <v>0.20017168283585235</v>
      </c>
    </row>
    <row r="712" spans="1:17" x14ac:dyDescent="0.25">
      <c r="A712" s="188" t="s">
        <v>1826</v>
      </c>
      <c r="B712" s="195" t="s">
        <v>1825</v>
      </c>
      <c r="C712" s="235">
        <v>398.82267586173111</v>
      </c>
      <c r="D712" s="235"/>
      <c r="E712" s="190"/>
      <c r="F712" s="198">
        <v>396.8377825043446</v>
      </c>
      <c r="G712" s="198"/>
      <c r="H712" s="190"/>
      <c r="I712" s="191">
        <v>521.25468229522505</v>
      </c>
      <c r="J712" s="191" t="s">
        <v>87</v>
      </c>
      <c r="K712" s="191"/>
      <c r="L712" s="191">
        <v>566.74989739147998</v>
      </c>
      <c r="M712" s="191" t="s">
        <v>87</v>
      </c>
      <c r="N712" s="191"/>
      <c r="O712" s="191">
        <v>620.07956852691404</v>
      </c>
      <c r="P712" s="191" t="s">
        <v>87</v>
      </c>
      <c r="Q712" s="191"/>
    </row>
    <row r="713" spans="1:17" x14ac:dyDescent="0.25">
      <c r="A713" s="188" t="s">
        <v>1312</v>
      </c>
      <c r="B713" s="195" t="s">
        <v>2055</v>
      </c>
      <c r="C713" s="235"/>
      <c r="D713" s="235">
        <v>729.75896656973339</v>
      </c>
      <c r="E713" s="190"/>
      <c r="F713" s="198"/>
      <c r="G713" s="198">
        <v>717.9221930187623</v>
      </c>
      <c r="H713" s="190"/>
      <c r="I713" s="191" t="s">
        <v>87</v>
      </c>
      <c r="J713" s="191">
        <v>697.34959590182905</v>
      </c>
      <c r="K713" s="191"/>
      <c r="L713" s="191" t="s">
        <v>87</v>
      </c>
      <c r="M713" s="191">
        <v>703.36002790686905</v>
      </c>
      <c r="N713" s="191"/>
      <c r="O713" s="191" t="s">
        <v>87</v>
      </c>
      <c r="P713" s="191">
        <v>662.53825303474105</v>
      </c>
      <c r="Q713" s="191"/>
    </row>
    <row r="714" spans="1:17" x14ac:dyDescent="0.25">
      <c r="A714" s="188" t="s">
        <v>674</v>
      </c>
      <c r="B714" s="195" t="s">
        <v>673</v>
      </c>
      <c r="C714" s="235"/>
      <c r="D714" s="235">
        <v>729.75896656973339</v>
      </c>
      <c r="E714" s="190"/>
      <c r="F714" s="198"/>
      <c r="G714" s="198">
        <v>717.9221930187623</v>
      </c>
      <c r="H714" s="190"/>
      <c r="I714" s="191" t="s">
        <v>87</v>
      </c>
      <c r="J714" s="191">
        <v>697.34959590182905</v>
      </c>
      <c r="K714" s="191"/>
      <c r="L714" s="191" t="s">
        <v>87</v>
      </c>
      <c r="M714" s="191">
        <v>703.36002790686905</v>
      </c>
      <c r="N714" s="191"/>
      <c r="O714" s="191" t="s">
        <v>87</v>
      </c>
      <c r="P714" s="191">
        <v>662.53825303474105</v>
      </c>
      <c r="Q714" s="191"/>
    </row>
    <row r="715" spans="1:17" x14ac:dyDescent="0.25">
      <c r="A715" s="188" t="s">
        <v>1311</v>
      </c>
      <c r="B715" s="195" t="s">
        <v>1310</v>
      </c>
      <c r="C715" s="235"/>
      <c r="D715" s="235">
        <v>1011.3398597158889</v>
      </c>
      <c r="E715" s="190"/>
      <c r="F715" s="198"/>
      <c r="G715" s="198">
        <v>974.87237668213095</v>
      </c>
      <c r="H715" s="190"/>
      <c r="I715" s="191" t="s">
        <v>87</v>
      </c>
      <c r="J715" s="191">
        <v>987.610109328921</v>
      </c>
      <c r="K715" s="191"/>
      <c r="L715" s="191" t="s">
        <v>87</v>
      </c>
      <c r="M715" s="191">
        <v>898.91789030674101</v>
      </c>
      <c r="N715" s="191"/>
      <c r="O715" s="191" t="s">
        <v>87</v>
      </c>
      <c r="P715" s="191">
        <v>862.96500475532696</v>
      </c>
      <c r="Q715" s="191"/>
    </row>
    <row r="716" spans="1:17" x14ac:dyDescent="0.25">
      <c r="A716" s="188" t="s">
        <v>672</v>
      </c>
      <c r="B716" s="195" t="s">
        <v>671</v>
      </c>
      <c r="C716" s="235"/>
      <c r="D716" s="235">
        <v>724.94979160391449</v>
      </c>
      <c r="E716" s="190"/>
      <c r="F716" s="198"/>
      <c r="G716" s="198">
        <v>682.1870365523738</v>
      </c>
      <c r="H716" s="190"/>
      <c r="I716" s="191" t="s">
        <v>87</v>
      </c>
      <c r="J716" s="191">
        <v>700.151407666316</v>
      </c>
      <c r="K716" s="191"/>
      <c r="L716" s="191" t="s">
        <v>87</v>
      </c>
      <c r="M716" s="191">
        <v>625.67064099508002</v>
      </c>
      <c r="N716" s="191"/>
      <c r="O716" s="191" t="s">
        <v>87</v>
      </c>
      <c r="P716" s="191">
        <v>597.98112101661195</v>
      </c>
      <c r="Q716" s="191"/>
    </row>
    <row r="717" spans="1:17" x14ac:dyDescent="0.25">
      <c r="A717" s="188" t="s">
        <v>670</v>
      </c>
      <c r="B717" s="195" t="s">
        <v>669</v>
      </c>
      <c r="C717" s="235"/>
      <c r="D717" s="235">
        <v>237.32481357085004</v>
      </c>
      <c r="E717" s="190"/>
      <c r="F717" s="198"/>
      <c r="G717" s="198">
        <v>240.26431513766667</v>
      </c>
      <c r="H717" s="190"/>
      <c r="I717" s="191" t="s">
        <v>87</v>
      </c>
      <c r="J717" s="191">
        <v>239.09216461026199</v>
      </c>
      <c r="K717" s="191"/>
      <c r="L717" s="191" t="s">
        <v>87</v>
      </c>
      <c r="M717" s="191">
        <v>230.938378768809</v>
      </c>
      <c r="N717" s="191"/>
      <c r="O717" s="191" t="s">
        <v>87</v>
      </c>
      <c r="P717" s="191">
        <v>225.94971902103401</v>
      </c>
      <c r="Q717" s="191"/>
    </row>
    <row r="718" spans="1:17" x14ac:dyDescent="0.25">
      <c r="A718" s="188" t="s">
        <v>668</v>
      </c>
      <c r="B718" s="195" t="s">
        <v>667</v>
      </c>
      <c r="C718" s="235"/>
      <c r="D718" s="235">
        <v>22.02357286476628</v>
      </c>
      <c r="E718" s="190"/>
      <c r="F718" s="198"/>
      <c r="G718" s="198">
        <v>25.437797309501455</v>
      </c>
      <c r="H718" s="190"/>
      <c r="I718" s="191" t="s">
        <v>87</v>
      </c>
      <c r="J718" s="191">
        <v>25.303752726187401</v>
      </c>
      <c r="K718" s="191"/>
      <c r="L718" s="191" t="s">
        <v>87</v>
      </c>
      <c r="M718" s="191">
        <v>19.585413851894501</v>
      </c>
      <c r="N718" s="191"/>
      <c r="O718" s="191" t="s">
        <v>87</v>
      </c>
      <c r="P718" s="191">
        <v>19.555204454284301</v>
      </c>
      <c r="Q718" s="191"/>
    </row>
    <row r="719" spans="1:17" x14ac:dyDescent="0.25">
      <c r="A719" s="188" t="s">
        <v>666</v>
      </c>
      <c r="B719" s="195" t="s">
        <v>665</v>
      </c>
      <c r="C719" s="235"/>
      <c r="D719" s="235">
        <v>19.290897696724304</v>
      </c>
      <c r="E719" s="190"/>
      <c r="F719" s="198"/>
      <c r="G719" s="198">
        <v>18.971476670503204</v>
      </c>
      <c r="H719" s="190"/>
      <c r="I719" s="191" t="s">
        <v>87</v>
      </c>
      <c r="J719" s="191">
        <v>14.0193127543643</v>
      </c>
      <c r="K719" s="191"/>
      <c r="L719" s="191" t="s">
        <v>87</v>
      </c>
      <c r="M719" s="191">
        <v>14.1801590189315</v>
      </c>
      <c r="N719" s="191"/>
      <c r="O719" s="191" t="s">
        <v>87</v>
      </c>
      <c r="P719" s="191">
        <v>12.6556816391255</v>
      </c>
      <c r="Q719" s="191"/>
    </row>
    <row r="720" spans="1:17" x14ac:dyDescent="0.25">
      <c r="A720" s="188" t="s">
        <v>664</v>
      </c>
      <c r="B720" s="195" t="s">
        <v>663</v>
      </c>
      <c r="C720" s="235"/>
      <c r="D720" s="235">
        <v>3.9053015320515452</v>
      </c>
      <c r="E720" s="190"/>
      <c r="F720" s="198"/>
      <c r="G720" s="198">
        <v>3.017895171632615</v>
      </c>
      <c r="H720" s="190"/>
      <c r="I720" s="191" t="s">
        <v>87</v>
      </c>
      <c r="J720" s="191">
        <v>4.1388145832586503</v>
      </c>
      <c r="K720" s="191"/>
      <c r="L720" s="191" t="s">
        <v>87</v>
      </c>
      <c r="M720" s="191">
        <v>2.3195646205860601</v>
      </c>
      <c r="N720" s="191"/>
      <c r="O720" s="191" t="s">
        <v>87</v>
      </c>
      <c r="P720" s="191">
        <v>2.3270213605538101</v>
      </c>
      <c r="Q720" s="191"/>
    </row>
    <row r="721" spans="1:17" x14ac:dyDescent="0.25">
      <c r="A721" s="188" t="s">
        <v>662</v>
      </c>
      <c r="B721" s="195" t="s">
        <v>661</v>
      </c>
      <c r="C721" s="235"/>
      <c r="D721" s="235">
        <v>2.1954199698281784</v>
      </c>
      <c r="E721" s="190"/>
      <c r="F721" s="198"/>
      <c r="G721" s="198">
        <v>3.5712982114265945</v>
      </c>
      <c r="H721" s="190"/>
      <c r="I721" s="191" t="s">
        <v>87</v>
      </c>
      <c r="J721" s="191">
        <v>3.68941355764415</v>
      </c>
      <c r="K721" s="191"/>
      <c r="L721" s="191" t="s">
        <v>87</v>
      </c>
      <c r="M721" s="191">
        <v>3.95995255044663</v>
      </c>
      <c r="N721" s="191"/>
      <c r="O721" s="191" t="s">
        <v>87</v>
      </c>
      <c r="P721" s="191">
        <v>3.3792009571611699</v>
      </c>
      <c r="Q721" s="191"/>
    </row>
    <row r="722" spans="1:17" x14ac:dyDescent="0.25">
      <c r="A722" s="188" t="s">
        <v>660</v>
      </c>
      <c r="B722" s="195" t="s">
        <v>659</v>
      </c>
      <c r="C722" s="235"/>
      <c r="D722" s="235">
        <v>1.6500624777541024</v>
      </c>
      <c r="E722" s="190"/>
      <c r="F722" s="198"/>
      <c r="G722" s="198">
        <v>1.4225576290266577</v>
      </c>
      <c r="H722" s="190"/>
      <c r="I722" s="191" t="s">
        <v>87</v>
      </c>
      <c r="J722" s="191">
        <v>1.2152434308884399</v>
      </c>
      <c r="K722" s="191"/>
      <c r="L722" s="191" t="s">
        <v>87</v>
      </c>
      <c r="M722" s="191">
        <v>2.2637805009928198</v>
      </c>
      <c r="N722" s="191"/>
      <c r="O722" s="191" t="s">
        <v>87</v>
      </c>
      <c r="P722" s="191">
        <v>1.1170563065555399</v>
      </c>
      <c r="Q722" s="191"/>
    </row>
    <row r="723" spans="1:17" x14ac:dyDescent="0.25">
      <c r="A723" s="188" t="s">
        <v>1309</v>
      </c>
      <c r="B723" s="195" t="s">
        <v>1308</v>
      </c>
      <c r="C723" s="235"/>
      <c r="D723" s="235">
        <v>536.12251410589045</v>
      </c>
      <c r="E723" s="190"/>
      <c r="F723" s="198"/>
      <c r="G723" s="198">
        <v>567.13433977171599</v>
      </c>
      <c r="H723" s="190"/>
      <c r="I723" s="191" t="s">
        <v>87</v>
      </c>
      <c r="J723" s="191">
        <v>564.34027558868104</v>
      </c>
      <c r="K723" s="191"/>
      <c r="L723" s="191" t="s">
        <v>87</v>
      </c>
      <c r="M723" s="191">
        <v>582.67126293676802</v>
      </c>
      <c r="N723" s="191"/>
      <c r="O723" s="191" t="s">
        <v>87</v>
      </c>
      <c r="P723" s="191">
        <v>602.94809118331204</v>
      </c>
      <c r="Q723" s="191"/>
    </row>
    <row r="724" spans="1:17" x14ac:dyDescent="0.25">
      <c r="A724" s="188" t="s">
        <v>1307</v>
      </c>
      <c r="B724" s="195" t="s">
        <v>1306</v>
      </c>
      <c r="C724" s="235">
        <v>59.652844808507126</v>
      </c>
      <c r="D724" s="235">
        <v>899.16132185502784</v>
      </c>
      <c r="E724" s="190">
        <f t="shared" si="60"/>
        <v>6.6342761147064749E-2</v>
      </c>
      <c r="F724" s="198">
        <v>51.155959732882302</v>
      </c>
      <c r="G724" s="198">
        <v>783.88814796567044</v>
      </c>
      <c r="H724" s="190">
        <f>F724/G724</f>
        <v>6.525925907368435E-2</v>
      </c>
      <c r="I724" s="191">
        <v>40.849883539432497</v>
      </c>
      <c r="J724" s="191">
        <v>759.085401867413</v>
      </c>
      <c r="K724" s="191">
        <f>I724/J724</f>
        <v>5.3814608262704559E-2</v>
      </c>
      <c r="L724" s="191">
        <v>47.551163123731101</v>
      </c>
      <c r="M724" s="191">
        <v>701.04746660525404</v>
      </c>
      <c r="N724" s="191">
        <f>L724/M724</f>
        <v>6.7828735412157504E-2</v>
      </c>
      <c r="O724" s="191">
        <v>61.439914355973997</v>
      </c>
      <c r="P724" s="191">
        <v>665.19572448312897</v>
      </c>
      <c r="Q724" s="191">
        <f>O724/P724</f>
        <v>9.2363663948252378E-2</v>
      </c>
    </row>
    <row r="725" spans="1:17" x14ac:dyDescent="0.25">
      <c r="A725" s="188" t="s">
        <v>1305</v>
      </c>
      <c r="B725" s="195" t="s">
        <v>1304</v>
      </c>
      <c r="C725" s="235"/>
      <c r="D725" s="235">
        <v>98.362365762280774</v>
      </c>
      <c r="E725" s="190"/>
      <c r="F725" s="198"/>
      <c r="G725" s="198">
        <v>96.279069341484785</v>
      </c>
      <c r="H725" s="190"/>
      <c r="I725" s="191" t="s">
        <v>87</v>
      </c>
      <c r="J725" s="191">
        <v>93.915890338293394</v>
      </c>
      <c r="K725" s="191"/>
      <c r="L725" s="191" t="s">
        <v>87</v>
      </c>
      <c r="M725" s="191">
        <v>98.671148770696604</v>
      </c>
      <c r="N725" s="191"/>
      <c r="O725" s="191" t="s">
        <v>87</v>
      </c>
      <c r="P725" s="191">
        <v>96.697682104210102</v>
      </c>
      <c r="Q725" s="191"/>
    </row>
    <row r="726" spans="1:17" x14ac:dyDescent="0.25">
      <c r="A726" s="188" t="s">
        <v>1303</v>
      </c>
      <c r="B726" s="195" t="s">
        <v>1302</v>
      </c>
      <c r="C726" s="235"/>
      <c r="D726" s="235">
        <v>7.2280264786347397</v>
      </c>
      <c r="E726" s="190"/>
      <c r="F726" s="198"/>
      <c r="G726" s="198">
        <v>9.6801493954021325</v>
      </c>
      <c r="H726" s="190"/>
      <c r="I726" s="191" t="s">
        <v>87</v>
      </c>
      <c r="J726" s="191">
        <v>7.7779006434329201</v>
      </c>
      <c r="K726" s="191"/>
      <c r="L726" s="191" t="s">
        <v>87</v>
      </c>
      <c r="M726" s="191">
        <v>7.6301029153081696</v>
      </c>
      <c r="N726" s="191"/>
      <c r="O726" s="191" t="s">
        <v>87</v>
      </c>
      <c r="P726" s="191">
        <v>8.5386713161556607</v>
      </c>
      <c r="Q726" s="191"/>
    </row>
    <row r="727" spans="1:17" x14ac:dyDescent="0.25">
      <c r="A727" s="188" t="s">
        <v>1301</v>
      </c>
      <c r="B727" s="195" t="s">
        <v>1300</v>
      </c>
      <c r="C727" s="235"/>
      <c r="D727" s="235">
        <v>8.4881681467576371</v>
      </c>
      <c r="E727" s="190"/>
      <c r="F727" s="198"/>
      <c r="G727" s="198">
        <v>8.6828719808298693</v>
      </c>
      <c r="H727" s="190"/>
      <c r="I727" s="191" t="s">
        <v>87</v>
      </c>
      <c r="J727" s="191">
        <v>9.1265061808777901</v>
      </c>
      <c r="K727" s="191"/>
      <c r="L727" s="191" t="s">
        <v>87</v>
      </c>
      <c r="M727" s="191">
        <v>7.7900850889632096</v>
      </c>
      <c r="N727" s="191"/>
      <c r="O727" s="191" t="s">
        <v>87</v>
      </c>
      <c r="P727" s="191">
        <v>4.2652326184630702</v>
      </c>
      <c r="Q727" s="191"/>
    </row>
    <row r="728" spans="1:17" x14ac:dyDescent="0.25">
      <c r="A728" s="188" t="s">
        <v>1299</v>
      </c>
      <c r="B728" s="195" t="s">
        <v>1298</v>
      </c>
      <c r="C728" s="235"/>
      <c r="D728" s="235">
        <v>0.94098648980289468</v>
      </c>
      <c r="E728" s="190"/>
      <c r="F728" s="198"/>
      <c r="G728" s="198">
        <v>0.66098560556152819</v>
      </c>
      <c r="H728" s="190"/>
      <c r="I728" s="191" t="s">
        <v>87</v>
      </c>
      <c r="J728" s="191">
        <v>1.5065441682430101</v>
      </c>
      <c r="K728" s="191"/>
      <c r="L728" s="191" t="s">
        <v>87</v>
      </c>
      <c r="M728" s="191">
        <v>2.09324401024451</v>
      </c>
      <c r="N728" s="191"/>
      <c r="O728" s="191" t="s">
        <v>87</v>
      </c>
      <c r="P728" s="191">
        <v>2.1197233932829902</v>
      </c>
      <c r="Q728" s="191"/>
    </row>
    <row r="729" spans="1:17" x14ac:dyDescent="0.25">
      <c r="A729" s="188" t="s">
        <v>1297</v>
      </c>
      <c r="B729" s="195" t="s">
        <v>2056</v>
      </c>
      <c r="C729" s="235"/>
      <c r="D729" s="235">
        <v>503.06095460947859</v>
      </c>
      <c r="E729" s="190"/>
      <c r="F729" s="198"/>
      <c r="G729" s="198">
        <v>488.15108277812567</v>
      </c>
      <c r="H729" s="190"/>
      <c r="I729" s="191" t="s">
        <v>87</v>
      </c>
      <c r="J729" s="191">
        <v>494.14007333896399</v>
      </c>
      <c r="K729" s="191"/>
      <c r="L729" s="191" t="s">
        <v>87</v>
      </c>
      <c r="M729" s="191">
        <v>487.05022300630202</v>
      </c>
      <c r="N729" s="191"/>
      <c r="O729" s="191" t="s">
        <v>87</v>
      </c>
      <c r="P729" s="191">
        <v>453.72677518191</v>
      </c>
      <c r="Q729" s="191"/>
    </row>
    <row r="730" spans="1:17" x14ac:dyDescent="0.25">
      <c r="A730" s="188" t="s">
        <v>658</v>
      </c>
      <c r="B730" s="195" t="s">
        <v>657</v>
      </c>
      <c r="C730" s="235"/>
      <c r="D730" s="235">
        <v>316.48098072606228</v>
      </c>
      <c r="E730" s="190"/>
      <c r="F730" s="198"/>
      <c r="G730" s="198">
        <v>311.79420340359871</v>
      </c>
      <c r="H730" s="190"/>
      <c r="I730" s="191" t="s">
        <v>87</v>
      </c>
      <c r="J730" s="191">
        <v>316.39965857862001</v>
      </c>
      <c r="K730" s="191"/>
      <c r="L730" s="191" t="s">
        <v>87</v>
      </c>
      <c r="M730" s="191">
        <v>314.95262975814097</v>
      </c>
      <c r="N730" s="191"/>
      <c r="O730" s="191" t="s">
        <v>87</v>
      </c>
      <c r="P730" s="191">
        <v>278.76712504179699</v>
      </c>
      <c r="Q730" s="191"/>
    </row>
    <row r="731" spans="1:17" x14ac:dyDescent="0.25">
      <c r="A731" s="188" t="s">
        <v>656</v>
      </c>
      <c r="B731" s="195" t="s">
        <v>655</v>
      </c>
      <c r="C731" s="235"/>
      <c r="D731" s="235">
        <v>132.73044565903149</v>
      </c>
      <c r="E731" s="190"/>
      <c r="F731" s="198"/>
      <c r="G731" s="198">
        <v>130.43053614663248</v>
      </c>
      <c r="H731" s="190"/>
      <c r="I731" s="191" t="s">
        <v>87</v>
      </c>
      <c r="J731" s="191">
        <v>128.75406897952399</v>
      </c>
      <c r="K731" s="191"/>
      <c r="L731" s="191" t="s">
        <v>87</v>
      </c>
      <c r="M731" s="191">
        <v>121.37335205188501</v>
      </c>
      <c r="N731" s="191"/>
      <c r="O731" s="191" t="s">
        <v>87</v>
      </c>
      <c r="P731" s="191">
        <v>126.417555210215</v>
      </c>
      <c r="Q731" s="191"/>
    </row>
    <row r="732" spans="1:17" x14ac:dyDescent="0.25">
      <c r="A732" s="188" t="s">
        <v>654</v>
      </c>
      <c r="B732" s="195" t="s">
        <v>653</v>
      </c>
      <c r="C732" s="235"/>
      <c r="D732" s="235">
        <v>36.072512923866036</v>
      </c>
      <c r="E732" s="190"/>
      <c r="F732" s="198"/>
      <c r="G732" s="198">
        <v>29.9854727391434</v>
      </c>
      <c r="H732" s="190"/>
      <c r="I732" s="191" t="s">
        <v>87</v>
      </c>
      <c r="J732" s="191">
        <v>31.713334536363099</v>
      </c>
      <c r="K732" s="191"/>
      <c r="L732" s="191" t="s">
        <v>87</v>
      </c>
      <c r="M732" s="191">
        <v>30.742866274866</v>
      </c>
      <c r="N732" s="191"/>
      <c r="O732" s="191" t="s">
        <v>87</v>
      </c>
      <c r="P732" s="191">
        <v>25.4575916681002</v>
      </c>
      <c r="Q732" s="191"/>
    </row>
    <row r="733" spans="1:17" x14ac:dyDescent="0.25">
      <c r="A733" s="188" t="s">
        <v>652</v>
      </c>
      <c r="B733" s="195" t="s">
        <v>651</v>
      </c>
      <c r="C733" s="235"/>
      <c r="D733" s="235">
        <v>11.279070842603527</v>
      </c>
      <c r="E733" s="190"/>
      <c r="F733" s="198"/>
      <c r="G733" s="198">
        <v>11.035445198865006</v>
      </c>
      <c r="H733" s="190"/>
      <c r="I733" s="191" t="s">
        <v>87</v>
      </c>
      <c r="J733" s="191">
        <v>13.013639229584699</v>
      </c>
      <c r="K733" s="191"/>
      <c r="L733" s="191" t="s">
        <v>87</v>
      </c>
      <c r="M733" s="191">
        <v>14.2075260201654</v>
      </c>
      <c r="N733" s="191"/>
      <c r="O733" s="191" t="s">
        <v>87</v>
      </c>
      <c r="P733" s="191">
        <v>16.694973621144101</v>
      </c>
      <c r="Q733" s="191"/>
    </row>
    <row r="734" spans="1:17" x14ac:dyDescent="0.25">
      <c r="A734" s="188" t="s">
        <v>650</v>
      </c>
      <c r="B734" s="195" t="s">
        <v>649</v>
      </c>
      <c r="C734" s="235"/>
      <c r="D734" s="235">
        <v>6.4979444579152545</v>
      </c>
      <c r="E734" s="190"/>
      <c r="F734" s="198"/>
      <c r="G734" s="198">
        <v>4.9054252898860682</v>
      </c>
      <c r="H734" s="190"/>
      <c r="I734" s="191" t="s">
        <v>87</v>
      </c>
      <c r="J734" s="191">
        <v>4.2593720148725502</v>
      </c>
      <c r="K734" s="191"/>
      <c r="L734" s="191" t="s">
        <v>87</v>
      </c>
      <c r="M734" s="191">
        <v>5.7738489012440999</v>
      </c>
      <c r="N734" s="191"/>
      <c r="O734" s="191" t="s">
        <v>87</v>
      </c>
      <c r="P734" s="191">
        <v>6.3895296406530404</v>
      </c>
      <c r="Q734" s="191"/>
    </row>
    <row r="735" spans="1:17" x14ac:dyDescent="0.25">
      <c r="A735" s="188" t="s">
        <v>1296</v>
      </c>
      <c r="B735" s="195" t="s">
        <v>1295</v>
      </c>
      <c r="C735" s="235"/>
      <c r="D735" s="235">
        <v>46.790889936808171</v>
      </c>
      <c r="E735" s="190"/>
      <c r="F735" s="198"/>
      <c r="G735" s="198">
        <v>54.251224729828387</v>
      </c>
      <c r="H735" s="190"/>
      <c r="I735" s="191" t="s">
        <v>87</v>
      </c>
      <c r="J735" s="191">
        <v>48.897948179001197</v>
      </c>
      <c r="K735" s="191"/>
      <c r="L735" s="191" t="s">
        <v>87</v>
      </c>
      <c r="M735" s="191">
        <v>38.5321222766378</v>
      </c>
      <c r="N735" s="191"/>
      <c r="O735" s="191" t="s">
        <v>87</v>
      </c>
      <c r="P735" s="191">
        <v>45.124104696341398</v>
      </c>
      <c r="Q735" s="191"/>
    </row>
    <row r="736" spans="1:17" x14ac:dyDescent="0.25">
      <c r="A736" s="188" t="s">
        <v>1294</v>
      </c>
      <c r="B736" s="195" t="s">
        <v>1293</v>
      </c>
      <c r="C736" s="235"/>
      <c r="D736" s="235">
        <v>1.9903998863360504</v>
      </c>
      <c r="E736" s="190"/>
      <c r="F736" s="198"/>
      <c r="G736" s="198">
        <v>2.0868325959003786</v>
      </c>
      <c r="H736" s="190"/>
      <c r="I736" s="191" t="s">
        <v>87</v>
      </c>
      <c r="J736" s="191">
        <v>3.1492384825929798</v>
      </c>
      <c r="K736" s="191"/>
      <c r="L736" s="191" t="s">
        <v>87</v>
      </c>
      <c r="M736" s="191">
        <v>1.58477802503461</v>
      </c>
      <c r="N736" s="191"/>
      <c r="O736" s="191" t="s">
        <v>87</v>
      </c>
      <c r="P736" s="191">
        <v>0.555530529227522</v>
      </c>
      <c r="Q736" s="191"/>
    </row>
    <row r="737" spans="1:17" x14ac:dyDescent="0.25">
      <c r="A737" s="188" t="s">
        <v>1601</v>
      </c>
      <c r="B737" s="195" t="s">
        <v>2057</v>
      </c>
      <c r="C737" s="235">
        <v>1177.4101007188183</v>
      </c>
      <c r="D737" s="235">
        <v>1183.5019188534525</v>
      </c>
      <c r="E737" s="190">
        <f t="shared" si="60"/>
        <v>0.99485271799091313</v>
      </c>
      <c r="F737" s="198">
        <v>881.45519843557838</v>
      </c>
      <c r="G737" s="198">
        <v>1069.6656558347265</v>
      </c>
      <c r="H737" s="190">
        <f>F737/G737</f>
        <v>0.8240473961442879</v>
      </c>
      <c r="I737" s="191">
        <v>876.72770373451897</v>
      </c>
      <c r="J737" s="191">
        <v>862.25119574877499</v>
      </c>
      <c r="K737" s="191">
        <f>I737/J737</f>
        <v>1.0167892002436398</v>
      </c>
      <c r="L737" s="191">
        <v>1209.0062187267999</v>
      </c>
      <c r="M737" s="191">
        <v>980.76533159832104</v>
      </c>
      <c r="N737" s="191">
        <f>L737/M737</f>
        <v>1.2327171238368737</v>
      </c>
      <c r="O737" s="191">
        <v>1002.29902156605</v>
      </c>
      <c r="P737" s="191">
        <v>908.60067861329799</v>
      </c>
      <c r="Q737" s="191">
        <f>O737/P737</f>
        <v>1.103123787113778</v>
      </c>
    </row>
    <row r="738" spans="1:17" x14ac:dyDescent="0.25">
      <c r="A738" s="188" t="s">
        <v>1292</v>
      </c>
      <c r="B738" s="195" t="s">
        <v>1291</v>
      </c>
      <c r="C738" s="235">
        <v>253.46757104239902</v>
      </c>
      <c r="D738" s="235">
        <v>236.23283780787091</v>
      </c>
      <c r="E738" s="190">
        <f t="shared" si="60"/>
        <v>1.0729565516566548</v>
      </c>
      <c r="F738" s="198">
        <v>177.8275449449151</v>
      </c>
      <c r="G738" s="198">
        <v>241.97767611893858</v>
      </c>
      <c r="H738" s="190">
        <f>F738/G738</f>
        <v>0.7348923578285298</v>
      </c>
      <c r="I738" s="191">
        <v>248.803754819712</v>
      </c>
      <c r="J738" s="191">
        <v>161.09739775572299</v>
      </c>
      <c r="K738" s="191">
        <f>I738/J738</f>
        <v>1.5444306257322722</v>
      </c>
      <c r="L738" s="191">
        <v>246.040072849208</v>
      </c>
      <c r="M738" s="191">
        <v>194.40292633715899</v>
      </c>
      <c r="N738" s="191">
        <f>L738/M738</f>
        <v>1.2656191832343775</v>
      </c>
      <c r="O738" s="191">
        <v>250.16940237941</v>
      </c>
      <c r="P738" s="191">
        <v>203.55772082451901</v>
      </c>
      <c r="Q738" s="191">
        <f>O738/P738</f>
        <v>1.2289850827867812</v>
      </c>
    </row>
    <row r="739" spans="1:17" x14ac:dyDescent="0.25">
      <c r="A739" s="188" t="s">
        <v>1290</v>
      </c>
      <c r="B739" s="195" t="s">
        <v>1289</v>
      </c>
      <c r="C739" s="235">
        <v>489.98522852678394</v>
      </c>
      <c r="D739" s="235">
        <v>380.16930719963415</v>
      </c>
      <c r="E739" s="190">
        <f t="shared" si="60"/>
        <v>1.2888605661936916</v>
      </c>
      <c r="F739" s="198">
        <v>387.66517360709901</v>
      </c>
      <c r="G739" s="198">
        <v>350.65934032351106</v>
      </c>
      <c r="H739" s="190">
        <f>F739/G739</f>
        <v>1.1055321476662996</v>
      </c>
      <c r="I739" s="191">
        <v>368.45435140274702</v>
      </c>
      <c r="J739" s="191">
        <v>290.050914237759</v>
      </c>
      <c r="K739" s="191">
        <f>I739/J739</f>
        <v>1.2703092226791588</v>
      </c>
      <c r="L739" s="191">
        <v>383.04089564003601</v>
      </c>
      <c r="M739" s="191">
        <v>330.704277573014</v>
      </c>
      <c r="N739" s="191">
        <f>L739/M739</f>
        <v>1.1582580620096967</v>
      </c>
      <c r="O739" s="191">
        <v>400.64580322838299</v>
      </c>
      <c r="P739" s="191">
        <v>315.77836184901997</v>
      </c>
      <c r="Q739" s="191">
        <f>O739/P739</f>
        <v>1.2687563545596574</v>
      </c>
    </row>
    <row r="740" spans="1:17" x14ac:dyDescent="0.25">
      <c r="A740" s="188" t="s">
        <v>1288</v>
      </c>
      <c r="B740" s="195" t="s">
        <v>1287</v>
      </c>
      <c r="C740" s="235">
        <v>96.367425975339359</v>
      </c>
      <c r="D740" s="235">
        <v>76.40102379758136</v>
      </c>
      <c r="E740" s="190">
        <f t="shared" si="60"/>
        <v>1.2613368405985952</v>
      </c>
      <c r="F740" s="198">
        <v>87.597235624864965</v>
      </c>
      <c r="G740" s="198">
        <v>58.319618454580514</v>
      </c>
      <c r="H740" s="190">
        <f>F740/G740</f>
        <v>1.5020200396730294</v>
      </c>
      <c r="I740" s="191">
        <v>43.819981088276002</v>
      </c>
      <c r="J740" s="191">
        <v>68.801823342096995</v>
      </c>
      <c r="K740" s="191">
        <f>I740/J740</f>
        <v>0.63690145056758063</v>
      </c>
      <c r="L740" s="191">
        <v>102.10800266425601</v>
      </c>
      <c r="M740" s="191">
        <v>58.255301779650303</v>
      </c>
      <c r="N740" s="191">
        <f>L740/M740</f>
        <v>1.7527675515350998</v>
      </c>
      <c r="O740" s="191">
        <v>48.0048902081789</v>
      </c>
      <c r="P740" s="191">
        <v>54.288815170675299</v>
      </c>
      <c r="Q740" s="191">
        <f>O740/P740</f>
        <v>0.88425009934844312</v>
      </c>
    </row>
    <row r="741" spans="1:17" x14ac:dyDescent="0.25">
      <c r="A741" s="188" t="s">
        <v>1824</v>
      </c>
      <c r="B741" s="195" t="s">
        <v>1823</v>
      </c>
      <c r="C741" s="235">
        <v>139.27926064078414</v>
      </c>
      <c r="D741" s="235"/>
      <c r="E741" s="190"/>
      <c r="F741" s="198">
        <v>94.008255106990532</v>
      </c>
      <c r="G741" s="198"/>
      <c r="H741" s="190"/>
      <c r="I741" s="191">
        <v>78.507250929198804</v>
      </c>
      <c r="J741" s="191" t="s">
        <v>87</v>
      </c>
      <c r="K741" s="191"/>
      <c r="L741" s="191">
        <v>113.575683024138</v>
      </c>
      <c r="M741" s="191" t="s">
        <v>87</v>
      </c>
      <c r="N741" s="191"/>
      <c r="O741" s="191">
        <v>138.770235591453</v>
      </c>
      <c r="P741" s="191" t="s">
        <v>87</v>
      </c>
      <c r="Q741" s="191"/>
    </row>
    <row r="742" spans="1:17" x14ac:dyDescent="0.25">
      <c r="A742" s="188" t="s">
        <v>1286</v>
      </c>
      <c r="B742" s="195" t="s">
        <v>1285</v>
      </c>
      <c r="C742" s="235"/>
      <c r="D742" s="235">
        <v>60.059730767081284</v>
      </c>
      <c r="E742" s="190"/>
      <c r="F742" s="198"/>
      <c r="G742" s="198">
        <v>68.40964246814346</v>
      </c>
      <c r="H742" s="190"/>
      <c r="I742" s="191" t="s">
        <v>87</v>
      </c>
      <c r="J742" s="191">
        <v>50.640341306911601</v>
      </c>
      <c r="K742" s="191"/>
      <c r="L742" s="191" t="s">
        <v>87</v>
      </c>
      <c r="M742" s="191">
        <v>67.508602382636397</v>
      </c>
      <c r="N742" s="191"/>
      <c r="O742" s="191" t="s">
        <v>87</v>
      </c>
      <c r="P742" s="191">
        <v>62.884612407998603</v>
      </c>
      <c r="Q742" s="191"/>
    </row>
    <row r="743" spans="1:17" x14ac:dyDescent="0.25">
      <c r="A743" s="188" t="s">
        <v>1284</v>
      </c>
      <c r="B743" s="195" t="s">
        <v>1283</v>
      </c>
      <c r="C743" s="235"/>
      <c r="D743" s="235">
        <v>67.955718359179272</v>
      </c>
      <c r="E743" s="190"/>
      <c r="F743" s="198"/>
      <c r="G743" s="198">
        <v>47.067426950475117</v>
      </c>
      <c r="H743" s="190"/>
      <c r="I743" s="191" t="s">
        <v>87</v>
      </c>
      <c r="J743" s="191">
        <v>35.3709993516214</v>
      </c>
      <c r="K743" s="191"/>
      <c r="L743" s="191" t="s">
        <v>87</v>
      </c>
      <c r="M743" s="191">
        <v>37.745879610033398</v>
      </c>
      <c r="N743" s="191"/>
      <c r="O743" s="191" t="s">
        <v>87</v>
      </c>
      <c r="P743" s="191">
        <v>35.086873450307898</v>
      </c>
      <c r="Q743" s="191"/>
    </row>
    <row r="744" spans="1:17" x14ac:dyDescent="0.25">
      <c r="A744" s="188" t="s">
        <v>1282</v>
      </c>
      <c r="B744" s="195" t="s">
        <v>1281</v>
      </c>
      <c r="C744" s="235">
        <v>41.787192745366951</v>
      </c>
      <c r="D744" s="235">
        <v>64.212803894643045</v>
      </c>
      <c r="E744" s="190">
        <f t="shared" si="60"/>
        <v>0.65076106649896737</v>
      </c>
      <c r="F744" s="198">
        <v>24.751182861476902</v>
      </c>
      <c r="G744" s="198">
        <v>63.990683792593494</v>
      </c>
      <c r="H744" s="190">
        <f>F744/G744</f>
        <v>0.38679353609816702</v>
      </c>
      <c r="I744" s="191">
        <v>39.493981748596298</v>
      </c>
      <c r="J744" s="191">
        <v>48.674950936926102</v>
      </c>
      <c r="K744" s="191">
        <f>I744/J744</f>
        <v>0.81138205562391474</v>
      </c>
      <c r="L744" s="191">
        <v>25.9465191335184</v>
      </c>
      <c r="M744" s="191">
        <v>56.817399005104903</v>
      </c>
      <c r="N744" s="191">
        <f>L744/M744</f>
        <v>0.45666502845699025</v>
      </c>
      <c r="O744" s="191">
        <v>27.381705526450698</v>
      </c>
      <c r="P744" s="191">
        <v>53.073128000529302</v>
      </c>
      <c r="Q744" s="191">
        <f>O744/P744</f>
        <v>0.51592409488616575</v>
      </c>
    </row>
    <row r="745" spans="1:17" x14ac:dyDescent="0.25">
      <c r="A745" s="188" t="s">
        <v>1822</v>
      </c>
      <c r="B745" s="195" t="s">
        <v>1821</v>
      </c>
      <c r="C745" s="235">
        <v>32.482835540482277</v>
      </c>
      <c r="D745" s="235"/>
      <c r="E745" s="190"/>
      <c r="F745" s="198">
        <v>40.336228084315316</v>
      </c>
      <c r="G745" s="198"/>
      <c r="H745" s="190"/>
      <c r="I745" s="191">
        <v>44.903370816323303</v>
      </c>
      <c r="J745" s="191" t="s">
        <v>87</v>
      </c>
      <c r="K745" s="191"/>
      <c r="L745" s="191">
        <v>148.65138758453901</v>
      </c>
      <c r="M745" s="191" t="s">
        <v>87</v>
      </c>
      <c r="N745" s="191"/>
      <c r="O745" s="191">
        <v>94.911809868930504</v>
      </c>
      <c r="P745" s="191" t="s">
        <v>87</v>
      </c>
      <c r="Q745" s="191"/>
    </row>
    <row r="746" spans="1:17" x14ac:dyDescent="0.25">
      <c r="A746" s="188" t="s">
        <v>1280</v>
      </c>
      <c r="B746" s="195" t="s">
        <v>1279</v>
      </c>
      <c r="C746" s="235"/>
      <c r="D746" s="235">
        <v>215.86631260762371</v>
      </c>
      <c r="E746" s="190"/>
      <c r="F746" s="198"/>
      <c r="G746" s="198">
        <v>190.96559335129947</v>
      </c>
      <c r="H746" s="190"/>
      <c r="I746" s="191" t="s">
        <v>87</v>
      </c>
      <c r="J746" s="191">
        <v>165.34418750608</v>
      </c>
      <c r="K746" s="191"/>
      <c r="L746" s="191" t="s">
        <v>87</v>
      </c>
      <c r="M746" s="191">
        <v>173.55247127686701</v>
      </c>
      <c r="N746" s="191"/>
      <c r="O746" s="191" t="s">
        <v>87</v>
      </c>
      <c r="P746" s="191">
        <v>144.864194263499</v>
      </c>
      <c r="Q746" s="191"/>
    </row>
    <row r="747" spans="1:17" x14ac:dyDescent="0.25">
      <c r="A747" s="188" t="s">
        <v>1278</v>
      </c>
      <c r="B747" s="195" t="s">
        <v>1277</v>
      </c>
      <c r="C747" s="235"/>
      <c r="D747" s="235"/>
      <c r="E747" s="190"/>
      <c r="F747" s="198"/>
      <c r="G747" s="198">
        <v>2.7925528107468139E-4</v>
      </c>
      <c r="H747" s="190"/>
      <c r="I747" s="191" t="s">
        <v>87</v>
      </c>
      <c r="J747" s="191">
        <v>5.6855776688835601E-4</v>
      </c>
      <c r="K747" s="191"/>
      <c r="L747" s="191" t="s">
        <v>87</v>
      </c>
      <c r="M747" s="191" t="s">
        <v>87</v>
      </c>
      <c r="N747" s="191"/>
      <c r="O747" s="191" t="s">
        <v>87</v>
      </c>
      <c r="P747" s="191" t="s">
        <v>87</v>
      </c>
      <c r="Q747" s="191"/>
    </row>
    <row r="748" spans="1:17" x14ac:dyDescent="0.25">
      <c r="A748" s="188" t="s">
        <v>1276</v>
      </c>
      <c r="B748" s="195" t="s">
        <v>1275</v>
      </c>
      <c r="C748" s="235">
        <v>111.22082207477949</v>
      </c>
      <c r="D748" s="235">
        <v>46.779868471925454</v>
      </c>
      <c r="E748" s="190">
        <f t="shared" si="60"/>
        <v>2.3775360151242779</v>
      </c>
      <c r="F748" s="198">
        <v>68.542600949419707</v>
      </c>
      <c r="G748" s="198">
        <v>19.34726293490888</v>
      </c>
      <c r="H748" s="190">
        <f>F748/G748</f>
        <v>3.5427544030399316</v>
      </c>
      <c r="I748" s="191">
        <v>49.636949915412302</v>
      </c>
      <c r="J748" s="191">
        <v>13.9856285478894</v>
      </c>
      <c r="K748" s="191">
        <f>I748/J748</f>
        <v>3.5491397290758959</v>
      </c>
      <c r="L748" s="191">
        <v>183.49317829187501</v>
      </c>
      <c r="M748" s="191">
        <v>40.500124057260599</v>
      </c>
      <c r="N748" s="191">
        <f>L748/M748</f>
        <v>4.5306818821701746</v>
      </c>
      <c r="O748" s="191">
        <v>25.952253654643101</v>
      </c>
      <c r="P748" s="191">
        <v>15.609790601343899</v>
      </c>
      <c r="Q748" s="191">
        <f>O748/P748</f>
        <v>1.6625625748245967</v>
      </c>
    </row>
    <row r="749" spans="1:17" x14ac:dyDescent="0.25">
      <c r="A749" s="188" t="s">
        <v>1393</v>
      </c>
      <c r="B749" s="195" t="s">
        <v>1392</v>
      </c>
      <c r="C749" s="235"/>
      <c r="D749" s="235"/>
      <c r="E749" s="190"/>
      <c r="F749" s="198"/>
      <c r="G749" s="198"/>
      <c r="H749" s="190"/>
      <c r="I749" s="191">
        <v>1.7548294846618899</v>
      </c>
      <c r="J749" s="191" t="s">
        <v>87</v>
      </c>
      <c r="K749" s="191"/>
      <c r="L749" s="191">
        <v>3.3566864480696501</v>
      </c>
      <c r="M749" s="191" t="s">
        <v>87</v>
      </c>
      <c r="N749" s="191"/>
      <c r="O749" s="191" t="s">
        <v>87</v>
      </c>
      <c r="P749" s="191" t="s">
        <v>87</v>
      </c>
      <c r="Q749" s="191"/>
    </row>
    <row r="750" spans="1:17" x14ac:dyDescent="0.25">
      <c r="A750" s="188" t="s">
        <v>1274</v>
      </c>
      <c r="B750" s="195" t="s">
        <v>1273</v>
      </c>
      <c r="C750" s="235">
        <v>12.819764172883069</v>
      </c>
      <c r="D750" s="235">
        <v>35.824315947913213</v>
      </c>
      <c r="E750" s="190">
        <f t="shared" si="60"/>
        <v>0.35785091309272654</v>
      </c>
      <c r="F750" s="198">
        <v>0.72697725649684819</v>
      </c>
      <c r="G750" s="198">
        <v>28.928132184994581</v>
      </c>
      <c r="H750" s="190">
        <f>F750/G750</f>
        <v>2.5130459576437544E-2</v>
      </c>
      <c r="I750" s="191">
        <v>1.3532335295917799</v>
      </c>
      <c r="J750" s="191">
        <v>28.284384206001199</v>
      </c>
      <c r="K750" s="191">
        <f>I750/J750</f>
        <v>4.7843839191827255E-2</v>
      </c>
      <c r="L750" s="191">
        <v>2.7937930911620401</v>
      </c>
      <c r="M750" s="191">
        <v>21.278349576595499</v>
      </c>
      <c r="N750" s="191">
        <f>L750/M750</f>
        <v>0.13129745242248447</v>
      </c>
      <c r="O750" s="191">
        <v>16.462921108601801</v>
      </c>
      <c r="P750" s="191">
        <v>23.457182045405499</v>
      </c>
      <c r="Q750" s="191">
        <f>O750/P750</f>
        <v>0.70182859461698865</v>
      </c>
    </row>
    <row r="751" spans="1:17" x14ac:dyDescent="0.25">
      <c r="A751" s="188" t="s">
        <v>1625</v>
      </c>
      <c r="B751" s="195" t="s">
        <v>1624</v>
      </c>
      <c r="C751" s="235">
        <v>522.89875371765459</v>
      </c>
      <c r="D751" s="235">
        <v>341.37768400118682</v>
      </c>
      <c r="E751" s="190">
        <f t="shared" si="60"/>
        <v>1.5317309192238726</v>
      </c>
      <c r="F751" s="198">
        <v>484.00503341177495</v>
      </c>
      <c r="G751" s="198">
        <v>269.84786202219811</v>
      </c>
      <c r="H751" s="190">
        <f>F751/G751</f>
        <v>1.7936218941470061</v>
      </c>
      <c r="I751" s="191">
        <v>507.95537230002299</v>
      </c>
      <c r="J751" s="191">
        <v>259.194139660872</v>
      </c>
      <c r="K751" s="191">
        <f>I751/J751</f>
        <v>1.9597486770519914</v>
      </c>
      <c r="L751" s="191">
        <v>499.28215116701699</v>
      </c>
      <c r="M751" s="191">
        <v>263.17881607635201</v>
      </c>
      <c r="N751" s="191">
        <f>L751/M751</f>
        <v>1.8971213512191192</v>
      </c>
      <c r="O751" s="191">
        <v>491.02306035994502</v>
      </c>
      <c r="P751" s="191">
        <v>284.69115498940403</v>
      </c>
      <c r="Q751" s="191">
        <f>O751/P751</f>
        <v>1.7247569928128623</v>
      </c>
    </row>
    <row r="752" spans="1:17" x14ac:dyDescent="0.25">
      <c r="A752" s="188" t="s">
        <v>1391</v>
      </c>
      <c r="B752" s="195" t="s">
        <v>1390</v>
      </c>
      <c r="C752" s="235">
        <v>142.43399908502985</v>
      </c>
      <c r="D752" s="235"/>
      <c r="E752" s="190"/>
      <c r="F752" s="198">
        <v>120.01624153677463</v>
      </c>
      <c r="G752" s="198"/>
      <c r="H752" s="190"/>
      <c r="I752" s="191">
        <v>115.74324030165199</v>
      </c>
      <c r="J752" s="191" t="s">
        <v>87</v>
      </c>
      <c r="K752" s="191"/>
      <c r="L752" s="191">
        <v>133.70197001503001</v>
      </c>
      <c r="M752" s="191" t="s">
        <v>87</v>
      </c>
      <c r="N752" s="191"/>
      <c r="O752" s="191">
        <v>125.44418967477399</v>
      </c>
      <c r="P752" s="191" t="s">
        <v>87</v>
      </c>
      <c r="Q752" s="191"/>
    </row>
    <row r="753" spans="1:17" x14ac:dyDescent="0.25">
      <c r="A753" s="188" t="s">
        <v>1389</v>
      </c>
      <c r="B753" s="195" t="s">
        <v>1388</v>
      </c>
      <c r="C753" s="235">
        <v>130.95532970581812</v>
      </c>
      <c r="D753" s="235"/>
      <c r="E753" s="190"/>
      <c r="F753" s="198">
        <v>107.65421574258896</v>
      </c>
      <c r="G753" s="198"/>
      <c r="H753" s="190"/>
      <c r="I753" s="191">
        <v>101.459997851232</v>
      </c>
      <c r="J753" s="191" t="s">
        <v>87</v>
      </c>
      <c r="K753" s="191"/>
      <c r="L753" s="191">
        <v>89.019023160059405</v>
      </c>
      <c r="M753" s="191" t="s">
        <v>87</v>
      </c>
      <c r="N753" s="191"/>
      <c r="O753" s="191">
        <v>73.320518108496898</v>
      </c>
      <c r="P753" s="191" t="s">
        <v>87</v>
      </c>
      <c r="Q753" s="191"/>
    </row>
    <row r="754" spans="1:17" x14ac:dyDescent="0.25">
      <c r="A754" s="188" t="s">
        <v>1723</v>
      </c>
      <c r="B754" s="195" t="s">
        <v>1600</v>
      </c>
      <c r="C754" s="235">
        <v>249.19012951086492</v>
      </c>
      <c r="D754" s="235">
        <v>341.37768400118682</v>
      </c>
      <c r="E754" s="190">
        <f t="shared" si="60"/>
        <v>0.72995436195530172</v>
      </c>
      <c r="F754" s="198">
        <v>256.33457613241137</v>
      </c>
      <c r="G754" s="198">
        <v>269.84786202219811</v>
      </c>
      <c r="H754" s="190">
        <f>F754/G754</f>
        <v>0.94992257567460325</v>
      </c>
      <c r="I754" s="191">
        <v>290.75213414713897</v>
      </c>
      <c r="J754" s="191">
        <v>259.194139660872</v>
      </c>
      <c r="K754" s="191">
        <f>I754/J754</f>
        <v>1.1217542747207065</v>
      </c>
      <c r="L754" s="191">
        <v>276.56115799192702</v>
      </c>
      <c r="M754" s="191">
        <v>263.17881607635201</v>
      </c>
      <c r="N754" s="191">
        <f>L754/M754</f>
        <v>1.0508488567396419</v>
      </c>
      <c r="O754" s="191">
        <v>292.25835257667399</v>
      </c>
      <c r="P754" s="191">
        <v>284.69115498940403</v>
      </c>
      <c r="Q754" s="191">
        <f>O754/P754</f>
        <v>1.0265803747487399</v>
      </c>
    </row>
    <row r="755" spans="1:17" x14ac:dyDescent="0.25">
      <c r="A755" s="236" t="s">
        <v>2086</v>
      </c>
      <c r="B755" s="232" t="s">
        <v>2085</v>
      </c>
      <c r="C755" s="235">
        <v>0.31929541594170441</v>
      </c>
      <c r="D755" s="235"/>
      <c r="E755" s="190"/>
      <c r="F755" s="198"/>
      <c r="G755" s="198"/>
      <c r="H755" s="190"/>
      <c r="I755" s="191"/>
      <c r="J755" s="191"/>
      <c r="K755" s="191"/>
      <c r="L755" s="191"/>
      <c r="M755" s="191"/>
      <c r="N755" s="191"/>
      <c r="O755" s="191"/>
      <c r="P755" s="191"/>
      <c r="Q755" s="191"/>
    </row>
    <row r="756" spans="1:17" x14ac:dyDescent="0.25">
      <c r="A756" s="188" t="s">
        <v>1599</v>
      </c>
      <c r="B756" s="195" t="s">
        <v>2058</v>
      </c>
      <c r="C756" s="235">
        <v>334.028227794739</v>
      </c>
      <c r="D756" s="235">
        <v>147.38059657891606</v>
      </c>
      <c r="E756" s="190">
        <f t="shared" si="60"/>
        <v>2.2664328653051764</v>
      </c>
      <c r="F756" s="198">
        <v>207.48412278970167</v>
      </c>
      <c r="G756" s="198">
        <v>126.13296859715426</v>
      </c>
      <c r="H756" s="190">
        <f>F756/G756</f>
        <v>1.644963446887294</v>
      </c>
      <c r="I756" s="191">
        <v>200.01028186107601</v>
      </c>
      <c r="J756" s="191">
        <v>121.28492675031001</v>
      </c>
      <c r="K756" s="191">
        <f>I756/J756</f>
        <v>1.6490943039677004</v>
      </c>
      <c r="L756" s="191">
        <v>278.71013870361702</v>
      </c>
      <c r="M756" s="191">
        <v>141.11424925618999</v>
      </c>
      <c r="N756" s="191">
        <f>L756/M756</f>
        <v>1.9750672959867046</v>
      </c>
      <c r="O756" s="191">
        <v>262.35906895421999</v>
      </c>
      <c r="P756" s="191">
        <v>122.57548228468799</v>
      </c>
      <c r="Q756" s="191">
        <f>O756/P756</f>
        <v>2.1403878170748478</v>
      </c>
    </row>
    <row r="757" spans="1:17" x14ac:dyDescent="0.25">
      <c r="A757" s="188" t="s">
        <v>1272</v>
      </c>
      <c r="B757" s="195" t="s">
        <v>1271</v>
      </c>
      <c r="C757" s="235">
        <v>121.99718318877962</v>
      </c>
      <c r="D757" s="235">
        <v>98.915925706291517</v>
      </c>
      <c r="E757" s="190">
        <f t="shared" si="60"/>
        <v>1.2333421773863056</v>
      </c>
      <c r="F757" s="198">
        <v>74.935581996161488</v>
      </c>
      <c r="G757" s="198">
        <v>87.209256345959915</v>
      </c>
      <c r="H757" s="190">
        <f>F757/G757</f>
        <v>0.8592617932538188</v>
      </c>
      <c r="I757" s="191">
        <v>76.908194938634296</v>
      </c>
      <c r="J757" s="191">
        <v>74.119107118344004</v>
      </c>
      <c r="K757" s="191">
        <f>I757/J757</f>
        <v>1.0376298086785778</v>
      </c>
      <c r="L757" s="191">
        <v>112.389538146308</v>
      </c>
      <c r="M757" s="191">
        <v>78.6977918355295</v>
      </c>
      <c r="N757" s="191">
        <f>L757/M757</f>
        <v>1.428115523002105</v>
      </c>
      <c r="O757" s="191">
        <v>112.703719483279</v>
      </c>
      <c r="P757" s="191">
        <v>79.638041170934898</v>
      </c>
      <c r="Q757" s="191">
        <f>O757/P757</f>
        <v>1.415199543160184</v>
      </c>
    </row>
    <row r="758" spans="1:17" x14ac:dyDescent="0.25">
      <c r="A758" s="188" t="s">
        <v>1270</v>
      </c>
      <c r="B758" s="195" t="s">
        <v>1269</v>
      </c>
      <c r="C758" s="235">
        <v>57.975313641064091</v>
      </c>
      <c r="D758" s="235">
        <v>29.238568231036115</v>
      </c>
      <c r="E758" s="190">
        <f t="shared" si="60"/>
        <v>1.982836956411721</v>
      </c>
      <c r="F758" s="198">
        <v>25.452059095713921</v>
      </c>
      <c r="G758" s="198">
        <v>23.499509073597547</v>
      </c>
      <c r="H758" s="190">
        <f>F758/G758</f>
        <v>1.0830889707525901</v>
      </c>
      <c r="I758" s="191">
        <v>7.37133238514288</v>
      </c>
      <c r="J758" s="191">
        <v>27.523613636730001</v>
      </c>
      <c r="K758" s="191">
        <f>I758/J758</f>
        <v>0.2678184806120773</v>
      </c>
      <c r="L758" s="191">
        <v>55.068072930478799</v>
      </c>
      <c r="M758" s="191">
        <v>35.334120030549897</v>
      </c>
      <c r="N758" s="191">
        <f>L758/M758</f>
        <v>1.558495666026688</v>
      </c>
      <c r="O758" s="191">
        <v>50.678341897841698</v>
      </c>
      <c r="P758" s="191">
        <v>29.075644826697001</v>
      </c>
      <c r="Q758" s="191">
        <f>O758/P758</f>
        <v>1.7429825615186112</v>
      </c>
    </row>
    <row r="759" spans="1:17" x14ac:dyDescent="0.25">
      <c r="A759" s="188" t="s">
        <v>1383</v>
      </c>
      <c r="B759" s="195" t="s">
        <v>1382</v>
      </c>
      <c r="C759" s="235">
        <v>61.593556628749809</v>
      </c>
      <c r="D759" s="235"/>
      <c r="E759" s="190"/>
      <c r="F759" s="198">
        <v>54.687569111667656</v>
      </c>
      <c r="G759" s="198"/>
      <c r="H759" s="190"/>
      <c r="I759" s="191">
        <v>48.417834649446498</v>
      </c>
      <c r="J759" s="191" t="s">
        <v>87</v>
      </c>
      <c r="K759" s="191"/>
      <c r="L759" s="191">
        <v>52.629031128799099</v>
      </c>
      <c r="M759" s="191" t="s">
        <v>87</v>
      </c>
      <c r="N759" s="191"/>
      <c r="O759" s="191">
        <v>49.133308936587603</v>
      </c>
      <c r="P759" s="191" t="s">
        <v>87</v>
      </c>
      <c r="Q759" s="191"/>
    </row>
    <row r="760" spans="1:17" x14ac:dyDescent="0.25">
      <c r="A760" s="188" t="s">
        <v>1268</v>
      </c>
      <c r="B760" s="195" t="s">
        <v>1267</v>
      </c>
      <c r="C760" s="235">
        <v>3.9314835242393262</v>
      </c>
      <c r="D760" s="235"/>
      <c r="E760" s="190"/>
      <c r="F760" s="198">
        <v>0.40920980570913679</v>
      </c>
      <c r="G760" s="198">
        <v>0.21737716330479542</v>
      </c>
      <c r="H760" s="190">
        <f>F760/G760</f>
        <v>1.8824875598149342</v>
      </c>
      <c r="I760" s="191">
        <v>1.1060610758996601</v>
      </c>
      <c r="J760" s="191">
        <v>2.2175534927187202</v>
      </c>
      <c r="K760" s="191">
        <f>I760/J760</f>
        <v>0.49877537544477873</v>
      </c>
      <c r="L760" s="191">
        <v>0.67579109679020299</v>
      </c>
      <c r="M760" s="191">
        <v>3.1715482896473399</v>
      </c>
      <c r="N760" s="191">
        <f>L760/M760</f>
        <v>0.21307923924606159</v>
      </c>
      <c r="O760" s="191">
        <v>3.29194830515313</v>
      </c>
      <c r="P760" s="191">
        <v>1.99339904538538</v>
      </c>
      <c r="Q760" s="191">
        <f>O760/P760</f>
        <v>1.6514246421326564</v>
      </c>
    </row>
    <row r="761" spans="1:17" x14ac:dyDescent="0.25">
      <c r="A761" s="188" t="s">
        <v>1266</v>
      </c>
      <c r="B761" s="195" t="s">
        <v>1265</v>
      </c>
      <c r="C761" s="235">
        <v>55.272071161045183</v>
      </c>
      <c r="D761" s="235">
        <v>7.2939665592691316</v>
      </c>
      <c r="E761" s="190">
        <f t="shared" si="60"/>
        <v>7.5777796226397207</v>
      </c>
      <c r="F761" s="198">
        <v>37.027540573375234</v>
      </c>
      <c r="G761" s="198">
        <v>7.4240135587766733</v>
      </c>
      <c r="H761" s="190">
        <f>F761/G761</f>
        <v>4.9875367656893959</v>
      </c>
      <c r="I761" s="191">
        <v>48.718592278430201</v>
      </c>
      <c r="J761" s="191">
        <v>9.0971545161999199</v>
      </c>
      <c r="K761" s="191">
        <f>I761/J761</f>
        <v>5.3553660313973674</v>
      </c>
      <c r="L761" s="191">
        <v>30.6465789474574</v>
      </c>
      <c r="M761" s="191">
        <v>4.81411659995136</v>
      </c>
      <c r="N761" s="191">
        <f>L761/M761</f>
        <v>6.3659818600503035</v>
      </c>
      <c r="O761" s="191">
        <v>17.393772024975998</v>
      </c>
      <c r="P761" s="191">
        <v>4.28521331251451</v>
      </c>
      <c r="Q761" s="191">
        <f>O761/P761</f>
        <v>4.0590212800327432</v>
      </c>
    </row>
    <row r="762" spans="1:17" x14ac:dyDescent="0.25">
      <c r="A762" s="188" t="s">
        <v>1264</v>
      </c>
      <c r="B762" s="195" t="s">
        <v>1263</v>
      </c>
      <c r="C762" s="235">
        <v>30.791904460293875</v>
      </c>
      <c r="D762" s="235">
        <v>9.3274849763622179</v>
      </c>
      <c r="E762" s="190">
        <f t="shared" si="60"/>
        <v>3.3012011853492069</v>
      </c>
      <c r="F762" s="198">
        <v>13.830365940098401</v>
      </c>
      <c r="G762" s="198">
        <v>6.2527686438781105</v>
      </c>
      <c r="H762" s="190">
        <f>F762/G762</f>
        <v>2.2118787256968604</v>
      </c>
      <c r="I762" s="191">
        <v>15.969416870841201</v>
      </c>
      <c r="J762" s="191">
        <v>6.13118605376176</v>
      </c>
      <c r="K762" s="191">
        <f>I762/J762</f>
        <v>2.6046211501024734</v>
      </c>
      <c r="L762" s="191">
        <v>25.0091624285478</v>
      </c>
      <c r="M762" s="191">
        <v>17.258234064739</v>
      </c>
      <c r="N762" s="191">
        <f>L762/M762</f>
        <v>1.4491148013599513</v>
      </c>
      <c r="O762" s="191">
        <v>23.777342741914602</v>
      </c>
      <c r="P762" s="191">
        <v>5.9635420114544599</v>
      </c>
      <c r="Q762" s="191">
        <f>O762/P762</f>
        <v>3.9871175043697731</v>
      </c>
    </row>
    <row r="763" spans="1:17" x14ac:dyDescent="0.25">
      <c r="A763" s="188" t="s">
        <v>1262</v>
      </c>
      <c r="B763" s="195" t="s">
        <v>1261</v>
      </c>
      <c r="C763" s="235">
        <v>2.4667151905670894</v>
      </c>
      <c r="D763" s="235">
        <v>0.79019612621364499</v>
      </c>
      <c r="E763" s="190">
        <f t="shared" si="60"/>
        <v>3.1216493079847933</v>
      </c>
      <c r="F763" s="198">
        <v>1.1417962669758455</v>
      </c>
      <c r="G763" s="198">
        <v>0.59613596544087266</v>
      </c>
      <c r="H763" s="190">
        <f>F763/G763</f>
        <v>1.915328604828312</v>
      </c>
      <c r="I763" s="191">
        <v>1.5188496626808701</v>
      </c>
      <c r="J763" s="191">
        <v>1.14870502919593</v>
      </c>
      <c r="K763" s="191">
        <f>I763/J763</f>
        <v>1.3222277469648007</v>
      </c>
      <c r="L763" s="191">
        <v>2.2919640252348601</v>
      </c>
      <c r="M763" s="191">
        <v>0.88631200976577995</v>
      </c>
      <c r="N763" s="191">
        <f>L763/M763</f>
        <v>2.5859561869646139</v>
      </c>
      <c r="O763" s="191">
        <v>5.38063556446828</v>
      </c>
      <c r="P763" s="191">
        <v>1.0228029544894499</v>
      </c>
      <c r="Q763" s="191">
        <f>O763/P763</f>
        <v>5.2606765954778831</v>
      </c>
    </row>
    <row r="764" spans="1:17" x14ac:dyDescent="0.25">
      <c r="A764" s="188" t="s">
        <v>1260</v>
      </c>
      <c r="B764" s="195" t="s">
        <v>1259</v>
      </c>
      <c r="C764" s="235"/>
      <c r="D764" s="235">
        <v>1.8144549797434113</v>
      </c>
      <c r="E764" s="190"/>
      <c r="F764" s="198"/>
      <c r="G764" s="198">
        <v>0.93390784619632905</v>
      </c>
      <c r="H764" s="190"/>
      <c r="I764" s="191" t="s">
        <v>87</v>
      </c>
      <c r="J764" s="191">
        <v>1.04760690335963</v>
      </c>
      <c r="K764" s="191"/>
      <c r="L764" s="191" t="s">
        <v>87</v>
      </c>
      <c r="M764" s="191">
        <v>0.95212642600692199</v>
      </c>
      <c r="N764" s="191"/>
      <c r="O764" s="191" t="s">
        <v>87</v>
      </c>
      <c r="P764" s="191">
        <v>0.59683896321269403</v>
      </c>
      <c r="Q764" s="191"/>
    </row>
    <row r="765" spans="1:17" x14ac:dyDescent="0.25">
      <c r="A765" s="188" t="s">
        <v>1684</v>
      </c>
      <c r="B765" s="195" t="s">
        <v>2059</v>
      </c>
      <c r="C765" s="235">
        <v>2914.3831972195039</v>
      </c>
      <c r="D765" s="235">
        <v>3067.7878481385169</v>
      </c>
      <c r="E765" s="190">
        <f t="shared" si="60"/>
        <v>0.94999502621666088</v>
      </c>
      <c r="F765" s="198">
        <v>2981.1335794352985</v>
      </c>
      <c r="G765" s="198">
        <v>3150.569271671704</v>
      </c>
      <c r="H765" s="190">
        <f>F765/G765</f>
        <v>0.94622061042749195</v>
      </c>
      <c r="I765" s="191">
        <v>2526.28900592536</v>
      </c>
      <c r="J765" s="191">
        <v>2470.03516139161</v>
      </c>
      <c r="K765" s="191">
        <f>I765/J765</f>
        <v>1.0227745116397682</v>
      </c>
      <c r="L765" s="191">
        <v>2800.9050290018099</v>
      </c>
      <c r="M765" s="191">
        <v>2566.8194929630799</v>
      </c>
      <c r="N765" s="191">
        <f>L765/M765</f>
        <v>1.0911967267976863</v>
      </c>
      <c r="O765" s="191">
        <v>2903.1231010753099</v>
      </c>
      <c r="P765" s="191">
        <v>2784.0423485534802</v>
      </c>
      <c r="Q765" s="191">
        <f>O765/P765</f>
        <v>1.0427726081766324</v>
      </c>
    </row>
    <row r="766" spans="1:17" x14ac:dyDescent="0.25">
      <c r="A766" s="188" t="s">
        <v>1598</v>
      </c>
      <c r="B766" s="195" t="s">
        <v>2060</v>
      </c>
      <c r="C766" s="235">
        <v>874.38764736889084</v>
      </c>
      <c r="D766" s="235">
        <v>830.04699407179692</v>
      </c>
      <c r="E766" s="190">
        <f t="shared" si="60"/>
        <v>1.053419449276698</v>
      </c>
      <c r="F766" s="198">
        <v>708.72106517287011</v>
      </c>
      <c r="G766" s="198">
        <v>637.15462835147378</v>
      </c>
      <c r="H766" s="190">
        <f>F766/G766</f>
        <v>1.1123219288331343</v>
      </c>
      <c r="I766" s="191">
        <v>598.96258974169905</v>
      </c>
      <c r="J766" s="191">
        <v>427.76075699288702</v>
      </c>
      <c r="K766" s="191">
        <f>I766/J766</f>
        <v>1.4002280011666868</v>
      </c>
      <c r="L766" s="191">
        <v>924.77814757074805</v>
      </c>
      <c r="M766" s="191">
        <v>720.26339682043999</v>
      </c>
      <c r="N766" s="191">
        <f>L766/M766</f>
        <v>1.2839443898622731</v>
      </c>
      <c r="O766" s="191">
        <v>868.86143965167105</v>
      </c>
      <c r="P766" s="191">
        <v>751.73012033330497</v>
      </c>
      <c r="Q766" s="191">
        <f>O766/P766</f>
        <v>1.1558156526526195</v>
      </c>
    </row>
    <row r="767" spans="1:17" x14ac:dyDescent="0.25">
      <c r="A767" s="188" t="s">
        <v>1722</v>
      </c>
      <c r="B767" s="195" t="s">
        <v>1248</v>
      </c>
      <c r="C767" s="235">
        <v>34.124973324920042</v>
      </c>
      <c r="D767" s="235"/>
      <c r="E767" s="190"/>
      <c r="F767" s="198">
        <v>28.655037202084834</v>
      </c>
      <c r="G767" s="198"/>
      <c r="H767" s="190"/>
      <c r="I767" s="191">
        <v>11.8157449157694</v>
      </c>
      <c r="J767" s="191" t="s">
        <v>87</v>
      </c>
      <c r="K767" s="191"/>
      <c r="L767" s="191">
        <v>50.166862046478201</v>
      </c>
      <c r="M767" s="191" t="s">
        <v>87</v>
      </c>
      <c r="N767" s="191"/>
      <c r="O767" s="191">
        <v>56.192654988603898</v>
      </c>
      <c r="P767" s="191" t="s">
        <v>87</v>
      </c>
      <c r="Q767" s="191"/>
    </row>
    <row r="768" spans="1:17" x14ac:dyDescent="0.25">
      <c r="A768" s="188" t="s">
        <v>1258</v>
      </c>
      <c r="B768" s="195" t="s">
        <v>1257</v>
      </c>
      <c r="C768" s="235"/>
      <c r="D768" s="235">
        <v>0.22486244569662978</v>
      </c>
      <c r="E768" s="190"/>
      <c r="F768" s="198"/>
      <c r="G768" s="198">
        <v>0.35172007926348203</v>
      </c>
      <c r="H768" s="190"/>
      <c r="I768" s="191" t="s">
        <v>87</v>
      </c>
      <c r="J768" s="191">
        <v>0.118306914657007</v>
      </c>
      <c r="K768" s="191"/>
      <c r="L768" s="191" t="s">
        <v>87</v>
      </c>
      <c r="M768" s="191">
        <v>1.36717650876511</v>
      </c>
      <c r="N768" s="191"/>
      <c r="O768" s="191" t="s">
        <v>87</v>
      </c>
      <c r="P768" s="191">
        <v>25.744575959323999</v>
      </c>
      <c r="Q768" s="191"/>
    </row>
    <row r="769" spans="1:17" x14ac:dyDescent="0.25">
      <c r="A769" s="188" t="s">
        <v>1256</v>
      </c>
      <c r="B769" s="195" t="s">
        <v>1255</v>
      </c>
      <c r="C769" s="235">
        <v>194.90870614392912</v>
      </c>
      <c r="D769" s="235">
        <v>227.79604838836661</v>
      </c>
      <c r="E769" s="190">
        <f t="shared" si="60"/>
        <v>0.85562812666368881</v>
      </c>
      <c r="F769" s="198">
        <v>163.70115801086743</v>
      </c>
      <c r="G769" s="198">
        <v>211.52341517060827</v>
      </c>
      <c r="H769" s="190">
        <f>F769/G769</f>
        <v>0.77391506693871748</v>
      </c>
      <c r="I769" s="191">
        <v>176.28349758889101</v>
      </c>
      <c r="J769" s="191">
        <v>169.38714977233499</v>
      </c>
      <c r="K769" s="191">
        <f>I769/J769</f>
        <v>1.0407135241712553</v>
      </c>
      <c r="L769" s="191">
        <v>167.96893994531001</v>
      </c>
      <c r="M769" s="191">
        <v>206.07626867271301</v>
      </c>
      <c r="N769" s="191">
        <f>L769/M769</f>
        <v>0.81508143090496055</v>
      </c>
      <c r="O769" s="191">
        <v>215.23432830377001</v>
      </c>
      <c r="P769" s="191">
        <v>196.84241024401999</v>
      </c>
      <c r="Q769" s="191">
        <f>O769/P769</f>
        <v>1.0934347330788627</v>
      </c>
    </row>
    <row r="770" spans="1:17" x14ac:dyDescent="0.25">
      <c r="A770" s="188" t="s">
        <v>1254</v>
      </c>
      <c r="B770" s="195" t="s">
        <v>1253</v>
      </c>
      <c r="C770" s="235">
        <v>117.67540654566901</v>
      </c>
      <c r="D770" s="235">
        <v>115.21135096425506</v>
      </c>
      <c r="E770" s="190">
        <f t="shared" si="60"/>
        <v>1.0213872640220878</v>
      </c>
      <c r="F770" s="198">
        <v>95.790506211222478</v>
      </c>
      <c r="G770" s="198">
        <v>79.299851959537577</v>
      </c>
      <c r="H770" s="190">
        <f>F770/G770</f>
        <v>1.2079531530537937</v>
      </c>
      <c r="I770" s="191">
        <v>70.417373977208399</v>
      </c>
      <c r="J770" s="191">
        <v>73.660605130497601</v>
      </c>
      <c r="K770" s="191">
        <f>I770/J770</f>
        <v>0.95597061485520685</v>
      </c>
      <c r="L770" s="191">
        <v>257.91197838049902</v>
      </c>
      <c r="M770" s="191">
        <v>98.313614630253596</v>
      </c>
      <c r="N770" s="191">
        <f>L770/M770</f>
        <v>2.6233597386331167</v>
      </c>
      <c r="O770" s="191">
        <v>98.695115931354195</v>
      </c>
      <c r="P770" s="191">
        <v>84.582505908265105</v>
      </c>
      <c r="Q770" s="191">
        <f>O770/P770</f>
        <v>1.1668502235958234</v>
      </c>
    </row>
    <row r="771" spans="1:17" x14ac:dyDescent="0.25">
      <c r="A771" s="188" t="s">
        <v>1252</v>
      </c>
      <c r="B771" s="195" t="s">
        <v>1251</v>
      </c>
      <c r="C771" s="235"/>
      <c r="D771" s="235">
        <v>36.010560718061853</v>
      </c>
      <c r="E771" s="190"/>
      <c r="F771" s="198"/>
      <c r="G771" s="198">
        <v>28.916491999926436</v>
      </c>
      <c r="H771" s="190"/>
      <c r="I771" s="191" t="s">
        <v>87</v>
      </c>
      <c r="J771" s="191">
        <v>14.407816524045201</v>
      </c>
      <c r="K771" s="191"/>
      <c r="L771" s="191" t="s">
        <v>87</v>
      </c>
      <c r="M771" s="191">
        <v>30.033854073091199</v>
      </c>
      <c r="N771" s="191"/>
      <c r="O771" s="191" t="s">
        <v>87</v>
      </c>
      <c r="P771" s="191">
        <v>26.657706240981401</v>
      </c>
      <c r="Q771" s="191"/>
    </row>
    <row r="772" spans="1:17" x14ac:dyDescent="0.25">
      <c r="A772" s="188" t="s">
        <v>1250</v>
      </c>
      <c r="B772" s="195" t="s">
        <v>1249</v>
      </c>
      <c r="C772" s="235">
        <v>90.030849677132707</v>
      </c>
      <c r="D772" s="235">
        <v>78.775666822322009</v>
      </c>
      <c r="E772" s="190">
        <f t="shared" si="60"/>
        <v>1.1428763894845433</v>
      </c>
      <c r="F772" s="198">
        <v>45.017990372998497</v>
      </c>
      <c r="G772" s="198">
        <v>32.380575616311042</v>
      </c>
      <c r="H772" s="190">
        <f>F772/G772</f>
        <v>1.3902776438082101</v>
      </c>
      <c r="I772" s="191">
        <v>28.4693003669326</v>
      </c>
      <c r="J772" s="191">
        <v>20.6076735801844</v>
      </c>
      <c r="K772" s="191">
        <f>I772/J772</f>
        <v>1.3814902616813407</v>
      </c>
      <c r="L772" s="191">
        <v>54.905327081929499</v>
      </c>
      <c r="M772" s="191">
        <v>62.6869787912226</v>
      </c>
      <c r="N772" s="191">
        <f>L772/M772</f>
        <v>0.87586494261894965</v>
      </c>
      <c r="O772" s="191">
        <v>85.025394145445304</v>
      </c>
      <c r="P772" s="191">
        <v>66.610101979922106</v>
      </c>
      <c r="Q772" s="191">
        <f>O772/P772</f>
        <v>1.2764639539371072</v>
      </c>
    </row>
    <row r="773" spans="1:17" x14ac:dyDescent="0.25">
      <c r="A773" s="188" t="s">
        <v>1247</v>
      </c>
      <c r="B773" s="195" t="s">
        <v>1246</v>
      </c>
      <c r="C773" s="235"/>
      <c r="D773" s="235">
        <v>25.607696364525179</v>
      </c>
      <c r="E773" s="190"/>
      <c r="F773" s="198"/>
      <c r="G773" s="198">
        <v>10.608065546069971</v>
      </c>
      <c r="H773" s="190"/>
      <c r="I773" s="191" t="s">
        <v>87</v>
      </c>
      <c r="J773" s="191">
        <v>7.1311993958713797</v>
      </c>
      <c r="K773" s="191"/>
      <c r="L773" s="191" t="s">
        <v>87</v>
      </c>
      <c r="M773" s="191">
        <v>40.753365697274901</v>
      </c>
      <c r="N773" s="191"/>
      <c r="O773" s="191" t="s">
        <v>87</v>
      </c>
      <c r="P773" s="191">
        <v>48.750022702758002</v>
      </c>
      <c r="Q773" s="191"/>
    </row>
    <row r="774" spans="1:17" x14ac:dyDescent="0.25">
      <c r="A774" s="188" t="s">
        <v>1245</v>
      </c>
      <c r="B774" s="195" t="s">
        <v>1244</v>
      </c>
      <c r="C774" s="235"/>
      <c r="D774" s="235">
        <v>29.205002622687996</v>
      </c>
      <c r="E774" s="190"/>
      <c r="F774" s="198"/>
      <c r="G774" s="198">
        <v>25.314298155632297</v>
      </c>
      <c r="H774" s="190"/>
      <c r="I774" s="191" t="s">
        <v>87</v>
      </c>
      <c r="J774" s="191">
        <v>6.1886578260419398</v>
      </c>
      <c r="K774" s="191"/>
      <c r="L774" s="191" t="s">
        <v>87</v>
      </c>
      <c r="M774" s="191">
        <v>27.491506259210599</v>
      </c>
      <c r="N774" s="191"/>
      <c r="O774" s="191" t="s">
        <v>87</v>
      </c>
      <c r="P774" s="191">
        <v>26.966358505362901</v>
      </c>
      <c r="Q774" s="191"/>
    </row>
    <row r="775" spans="1:17" x14ac:dyDescent="0.25">
      <c r="A775" s="188" t="s">
        <v>1243</v>
      </c>
      <c r="B775" s="195" t="s">
        <v>1242</v>
      </c>
      <c r="C775" s="235"/>
      <c r="D775" s="235">
        <v>87.702733389276744</v>
      </c>
      <c r="E775" s="190"/>
      <c r="F775" s="198"/>
      <c r="G775" s="198">
        <v>61.942042490876247</v>
      </c>
      <c r="H775" s="190"/>
      <c r="I775" s="191" t="s">
        <v>87</v>
      </c>
      <c r="J775" s="191">
        <v>27.205137741884801</v>
      </c>
      <c r="K775" s="191"/>
      <c r="L775" s="191" t="s">
        <v>87</v>
      </c>
      <c r="M775" s="191">
        <v>66.458977572179407</v>
      </c>
      <c r="N775" s="191"/>
      <c r="O775" s="191" t="s">
        <v>87</v>
      </c>
      <c r="P775" s="191">
        <v>64.562036856693794</v>
      </c>
      <c r="Q775" s="191"/>
    </row>
    <row r="776" spans="1:17" x14ac:dyDescent="0.25">
      <c r="A776" s="188" t="s">
        <v>1241</v>
      </c>
      <c r="B776" s="195" t="s">
        <v>1240</v>
      </c>
      <c r="C776" s="235">
        <v>87.851652411941785</v>
      </c>
      <c r="D776" s="235">
        <v>59.851766482626225</v>
      </c>
      <c r="E776" s="190">
        <f t="shared" ref="E776:E835" si="61">C776/D776</f>
        <v>1.4678205435664688</v>
      </c>
      <c r="F776" s="198">
        <v>58.696969684641665</v>
      </c>
      <c r="G776" s="198">
        <v>55.515265725062605</v>
      </c>
      <c r="H776" s="190">
        <f>F776/G776</f>
        <v>1.0573122350766786</v>
      </c>
      <c r="I776" s="191">
        <v>6.3660113898319004</v>
      </c>
      <c r="J776" s="191">
        <v>15.4811559603533</v>
      </c>
      <c r="K776" s="191">
        <f>I776/J776</f>
        <v>0.41121033895240339</v>
      </c>
      <c r="L776" s="191">
        <v>24.94009482197</v>
      </c>
      <c r="M776" s="191">
        <v>54.286353041805498</v>
      </c>
      <c r="N776" s="191">
        <f>L776/M776</f>
        <v>0.45941739358994749</v>
      </c>
      <c r="O776" s="191">
        <v>51.921238802680897</v>
      </c>
      <c r="P776" s="191">
        <v>50.734113747365797</v>
      </c>
      <c r="Q776" s="191">
        <f>O776/P776</f>
        <v>1.023398951270273</v>
      </c>
    </row>
    <row r="777" spans="1:17" x14ac:dyDescent="0.25">
      <c r="A777" s="188" t="s">
        <v>1239</v>
      </c>
      <c r="B777" s="195" t="s">
        <v>1238</v>
      </c>
      <c r="C777" s="235"/>
      <c r="D777" s="235">
        <v>29.224250576616885</v>
      </c>
      <c r="E777" s="190"/>
      <c r="F777" s="198"/>
      <c r="G777" s="198">
        <v>20.631715493435873</v>
      </c>
      <c r="H777" s="190"/>
      <c r="I777" s="191" t="s">
        <v>87</v>
      </c>
      <c r="J777" s="191">
        <v>9.0631211621990904</v>
      </c>
      <c r="K777" s="191"/>
      <c r="L777" s="191" t="s">
        <v>87</v>
      </c>
      <c r="M777" s="191">
        <v>22.142283434257799</v>
      </c>
      <c r="N777" s="191"/>
      <c r="O777" s="191" t="s">
        <v>87</v>
      </c>
      <c r="P777" s="191">
        <v>21.505339679712701</v>
      </c>
      <c r="Q777" s="191"/>
    </row>
    <row r="778" spans="1:17" x14ac:dyDescent="0.25">
      <c r="A778" s="188" t="s">
        <v>1820</v>
      </c>
      <c r="B778" s="195" t="s">
        <v>1819</v>
      </c>
      <c r="C778" s="235">
        <v>88.086348494121964</v>
      </c>
      <c r="D778" s="235"/>
      <c r="E778" s="190"/>
      <c r="F778" s="198">
        <v>72.746429955071761</v>
      </c>
      <c r="G778" s="198"/>
      <c r="H778" s="190"/>
      <c r="I778" s="191">
        <v>44.351395964082599</v>
      </c>
      <c r="J778" s="191" t="s">
        <v>87</v>
      </c>
      <c r="K778" s="191"/>
      <c r="L778" s="191">
        <v>143.43212068860299</v>
      </c>
      <c r="M778" s="191" t="s">
        <v>87</v>
      </c>
      <c r="N778" s="191"/>
      <c r="O778" s="191">
        <v>118.290289323954</v>
      </c>
      <c r="P778" s="191" t="s">
        <v>87</v>
      </c>
      <c r="Q778" s="191"/>
    </row>
    <row r="779" spans="1:17" x14ac:dyDescent="0.25">
      <c r="A779" s="188" t="s">
        <v>1818</v>
      </c>
      <c r="B779" s="195" t="s">
        <v>1817</v>
      </c>
      <c r="C779" s="235">
        <v>107.26300596813243</v>
      </c>
      <c r="D779" s="235"/>
      <c r="E779" s="190"/>
      <c r="F779" s="198">
        <v>109.97918226028654</v>
      </c>
      <c r="G779" s="198"/>
      <c r="H779" s="190"/>
      <c r="I779" s="191">
        <v>182.00902549287201</v>
      </c>
      <c r="J779" s="191" t="s">
        <v>87</v>
      </c>
      <c r="K779" s="191"/>
      <c r="L779" s="191">
        <v>100.439188761328</v>
      </c>
      <c r="M779" s="191" t="s">
        <v>87</v>
      </c>
      <c r="N779" s="191"/>
      <c r="O779" s="191">
        <v>106.68014683738799</v>
      </c>
      <c r="P779" s="191" t="s">
        <v>87</v>
      </c>
      <c r="Q779" s="191"/>
    </row>
    <row r="780" spans="1:17" x14ac:dyDescent="0.25">
      <c r="A780" s="188" t="s">
        <v>1816</v>
      </c>
      <c r="B780" s="195" t="s">
        <v>1815</v>
      </c>
      <c r="C780" s="235">
        <v>43.576683898076119</v>
      </c>
      <c r="D780" s="235"/>
      <c r="E780" s="190"/>
      <c r="F780" s="198">
        <v>38.451111261813253</v>
      </c>
      <c r="G780" s="198"/>
      <c r="H780" s="190"/>
      <c r="I780" s="191">
        <v>9.9385926086225496</v>
      </c>
      <c r="J780" s="191" t="s">
        <v>87</v>
      </c>
      <c r="K780" s="191"/>
      <c r="L780" s="191">
        <v>30.5342426425197</v>
      </c>
      <c r="M780" s="191" t="s">
        <v>87</v>
      </c>
      <c r="N780" s="191"/>
      <c r="O780" s="191">
        <v>18.5835771942692</v>
      </c>
      <c r="P780" s="191" t="s">
        <v>87</v>
      </c>
      <c r="Q780" s="191"/>
    </row>
    <row r="781" spans="1:17" x14ac:dyDescent="0.25">
      <c r="A781" s="188" t="s">
        <v>1237</v>
      </c>
      <c r="B781" s="195" t="s">
        <v>1236</v>
      </c>
      <c r="C781" s="235">
        <v>110.87002090496763</v>
      </c>
      <c r="D781" s="235">
        <v>140.21219285166515</v>
      </c>
      <c r="E781" s="190">
        <f t="shared" si="61"/>
        <v>0.79073024000316783</v>
      </c>
      <c r="F781" s="198">
        <v>95.682680213883629</v>
      </c>
      <c r="G781" s="198">
        <v>110.31946603548664</v>
      </c>
      <c r="H781" s="190">
        <f>F781/G781</f>
        <v>0.86732363428141712</v>
      </c>
      <c r="I781" s="191">
        <v>69.311647437489</v>
      </c>
      <c r="J781" s="191">
        <v>84.391626070160399</v>
      </c>
      <c r="K781" s="191">
        <f>I781/J781</f>
        <v>0.82130953822202213</v>
      </c>
      <c r="L781" s="191">
        <v>94.479393202110799</v>
      </c>
      <c r="M781" s="191">
        <v>109.285841630901</v>
      </c>
      <c r="N781" s="191">
        <f>L781/M781</f>
        <v>0.86451631604030565</v>
      </c>
      <c r="O781" s="191">
        <v>118.238694124204</v>
      </c>
      <c r="P781" s="191">
        <v>113.03037254957501</v>
      </c>
      <c r="Q781" s="191">
        <f>O781/P781</f>
        <v>1.046078956099562</v>
      </c>
    </row>
    <row r="782" spans="1:17" x14ac:dyDescent="0.25">
      <c r="A782" s="188" t="s">
        <v>1235</v>
      </c>
      <c r="B782" s="195" t="s">
        <v>1234</v>
      </c>
      <c r="C782" s="235"/>
      <c r="D782" s="235">
        <v>0.22486244569662978</v>
      </c>
      <c r="E782" s="190"/>
      <c r="F782" s="198"/>
      <c r="G782" s="198">
        <v>0.35172007926348203</v>
      </c>
      <c r="H782" s="190"/>
      <c r="I782" s="191" t="s">
        <v>87</v>
      </c>
      <c r="J782" s="191">
        <v>0.118306914657007</v>
      </c>
      <c r="K782" s="191"/>
      <c r="L782" s="191" t="s">
        <v>87</v>
      </c>
      <c r="M782" s="191">
        <v>1.36717650876511</v>
      </c>
      <c r="N782" s="191"/>
      <c r="O782" s="191" t="s">
        <v>87</v>
      </c>
      <c r="P782" s="191">
        <v>25.744575959323999</v>
      </c>
      <c r="Q782" s="191"/>
    </row>
    <row r="783" spans="1:17" x14ac:dyDescent="0.25">
      <c r="A783" s="188" t="s">
        <v>1597</v>
      </c>
      <c r="B783" s="195" t="s">
        <v>2061</v>
      </c>
      <c r="C783" s="235">
        <v>776.8305958974438</v>
      </c>
      <c r="D783" s="235">
        <v>960.26126433012837</v>
      </c>
      <c r="E783" s="190">
        <f t="shared" si="61"/>
        <v>0.80897837365058711</v>
      </c>
      <c r="F783" s="198">
        <v>723.09825635455366</v>
      </c>
      <c r="G783" s="198">
        <v>983.68972165800972</v>
      </c>
      <c r="H783" s="190">
        <f>F783/G783</f>
        <v>0.73508774203289529</v>
      </c>
      <c r="I783" s="191">
        <v>805.76019481389403</v>
      </c>
      <c r="J783" s="191">
        <v>979.94477484037702</v>
      </c>
      <c r="K783" s="191">
        <f>I783/J783</f>
        <v>0.82225061605654681</v>
      </c>
      <c r="L783" s="191">
        <v>743.41992576894495</v>
      </c>
      <c r="M783" s="191">
        <v>949.48584011835203</v>
      </c>
      <c r="N783" s="191">
        <f>L783/M783</f>
        <v>0.78297105060174332</v>
      </c>
      <c r="O783" s="191">
        <v>753.50240751896399</v>
      </c>
      <c r="P783" s="191">
        <v>962.31164004824302</v>
      </c>
      <c r="Q783" s="191">
        <f>O783/P783</f>
        <v>0.78301287873976988</v>
      </c>
    </row>
    <row r="784" spans="1:17" x14ac:dyDescent="0.25">
      <c r="A784" s="188" t="s">
        <v>1233</v>
      </c>
      <c r="B784" s="195" t="s">
        <v>1232</v>
      </c>
      <c r="C784" s="235">
        <v>22.253291266270971</v>
      </c>
      <c r="D784" s="235">
        <v>20.481916951286149</v>
      </c>
      <c r="E784" s="190">
        <f t="shared" si="61"/>
        <v>1.0864847913990585</v>
      </c>
      <c r="F784" s="198">
        <v>39.865996290125068</v>
      </c>
      <c r="G784" s="198">
        <v>17.122695795716279</v>
      </c>
      <c r="H784" s="190">
        <f>F784/G784</f>
        <v>2.3282546607000203</v>
      </c>
      <c r="I784" s="191">
        <v>28.439361610634101</v>
      </c>
      <c r="J784" s="191">
        <v>17.051859945432501</v>
      </c>
      <c r="K784" s="191">
        <f>I784/J784</f>
        <v>1.6678158102190987</v>
      </c>
      <c r="L784" s="191">
        <v>10.3514367453846</v>
      </c>
      <c r="M784" s="191">
        <v>14.7543727758048</v>
      </c>
      <c r="N784" s="191">
        <f>L784/M784</f>
        <v>0.70158433046774937</v>
      </c>
      <c r="O784" s="191">
        <v>23.736241794747599</v>
      </c>
      <c r="P784" s="191">
        <v>16.502456689388602</v>
      </c>
      <c r="Q784" s="191">
        <f>O784/P784</f>
        <v>1.4383459530610652</v>
      </c>
    </row>
    <row r="785" spans="1:17" x14ac:dyDescent="0.25">
      <c r="A785" s="188" t="s">
        <v>1196</v>
      </c>
      <c r="B785" s="195" t="s">
        <v>1195</v>
      </c>
      <c r="C785" s="235">
        <v>18.696886116517089</v>
      </c>
      <c r="D785" s="235"/>
      <c r="E785" s="190"/>
      <c r="F785" s="198">
        <v>17.862170633055033</v>
      </c>
      <c r="G785" s="198"/>
      <c r="H785" s="190"/>
      <c r="I785" s="191">
        <v>17.780931116525501</v>
      </c>
      <c r="J785" s="191" t="s">
        <v>87</v>
      </c>
      <c r="K785" s="191"/>
      <c r="L785" s="191">
        <v>25.120250971544301</v>
      </c>
      <c r="M785" s="191" t="s">
        <v>87</v>
      </c>
      <c r="N785" s="191"/>
      <c r="O785" s="191">
        <v>27.159395223078501</v>
      </c>
      <c r="P785" s="191" t="s">
        <v>87</v>
      </c>
      <c r="Q785" s="191"/>
    </row>
    <row r="786" spans="1:17" x14ac:dyDescent="0.25">
      <c r="A786" s="188" t="s">
        <v>1370</v>
      </c>
      <c r="B786" s="195" t="s">
        <v>1369</v>
      </c>
      <c r="C786" s="235">
        <v>0.29325648389169068</v>
      </c>
      <c r="D786" s="235"/>
      <c r="E786" s="190"/>
      <c r="F786" s="198"/>
      <c r="G786" s="198"/>
      <c r="H786" s="190"/>
      <c r="I786" s="191" t="s">
        <v>87</v>
      </c>
      <c r="J786" s="191" t="s">
        <v>87</v>
      </c>
      <c r="K786" s="191"/>
      <c r="L786" s="191" t="s">
        <v>87</v>
      </c>
      <c r="M786" s="191" t="s">
        <v>87</v>
      </c>
      <c r="N786" s="191"/>
      <c r="O786" s="191" t="s">
        <v>87</v>
      </c>
      <c r="P786" s="191" t="s">
        <v>87</v>
      </c>
      <c r="Q786" s="191"/>
    </row>
    <row r="787" spans="1:17" x14ac:dyDescent="0.25">
      <c r="A787" s="188" t="s">
        <v>1170</v>
      </c>
      <c r="B787" s="195" t="s">
        <v>1231</v>
      </c>
      <c r="C787" s="235">
        <v>75.612917737664233</v>
      </c>
      <c r="D787" s="235">
        <v>106.29173365120974</v>
      </c>
      <c r="E787" s="190">
        <f t="shared" si="61"/>
        <v>0.7113715727488622</v>
      </c>
      <c r="F787" s="198">
        <v>89.895362779231291</v>
      </c>
      <c r="G787" s="198">
        <v>118.78000684411322</v>
      </c>
      <c r="H787" s="190">
        <f>F787/G787</f>
        <v>0.75682234045675623</v>
      </c>
      <c r="I787" s="191">
        <v>61.884399284854197</v>
      </c>
      <c r="J787" s="191">
        <v>100.990088564994</v>
      </c>
      <c r="K787" s="191">
        <f>I787/J787</f>
        <v>0.61277695825593193</v>
      </c>
      <c r="L787" s="191">
        <v>89.461931273095999</v>
      </c>
      <c r="M787" s="191">
        <v>92.011744165824496</v>
      </c>
      <c r="N787" s="191">
        <f>L787/M787</f>
        <v>0.97228817999435813</v>
      </c>
      <c r="O787" s="191">
        <v>45.682562308180302</v>
      </c>
      <c r="P787" s="191">
        <v>89.564349467001904</v>
      </c>
      <c r="Q787" s="191">
        <f>O787/P787</f>
        <v>0.51005296839688519</v>
      </c>
    </row>
    <row r="788" spans="1:17" x14ac:dyDescent="0.25">
      <c r="A788" s="188" t="s">
        <v>1230</v>
      </c>
      <c r="B788" s="195" t="s">
        <v>1229</v>
      </c>
      <c r="C788" s="235">
        <v>395.45286190862083</v>
      </c>
      <c r="D788" s="235">
        <v>534.68273183324561</v>
      </c>
      <c r="E788" s="190">
        <f t="shared" si="61"/>
        <v>0.73960283054728027</v>
      </c>
      <c r="F788" s="198">
        <v>372.11772089338052</v>
      </c>
      <c r="G788" s="198">
        <v>574.75081021884171</v>
      </c>
      <c r="H788" s="190">
        <f>F788/G788</f>
        <v>0.64744183788395748</v>
      </c>
      <c r="I788" s="191">
        <v>456.165996819371</v>
      </c>
      <c r="J788" s="191">
        <v>625.990017083515</v>
      </c>
      <c r="K788" s="191">
        <f>I788/J788</f>
        <v>0.72871129629933484</v>
      </c>
      <c r="L788" s="191">
        <v>432.35995636621197</v>
      </c>
      <c r="M788" s="191">
        <v>647.42691594859798</v>
      </c>
      <c r="N788" s="191">
        <f>L788/M788</f>
        <v>0.66781276112490029</v>
      </c>
      <c r="O788" s="191">
        <v>469.46094456048201</v>
      </c>
      <c r="P788" s="191">
        <v>672.14162097885003</v>
      </c>
      <c r="Q788" s="191">
        <f>O788/P788</f>
        <v>0.69845539973673842</v>
      </c>
    </row>
    <row r="789" spans="1:17" x14ac:dyDescent="0.25">
      <c r="A789" s="188" t="s">
        <v>1366</v>
      </c>
      <c r="B789" s="195" t="s">
        <v>1365</v>
      </c>
      <c r="C789" s="235">
        <v>0.96795415422946918</v>
      </c>
      <c r="D789" s="235"/>
      <c r="E789" s="190"/>
      <c r="F789" s="198">
        <v>0.35203476293482261</v>
      </c>
      <c r="G789" s="198"/>
      <c r="H789" s="190"/>
      <c r="I789" s="191">
        <v>4.90058286168534</v>
      </c>
      <c r="J789" s="191" t="s">
        <v>87</v>
      </c>
      <c r="K789" s="191"/>
      <c r="L789" s="191">
        <v>1.04955938035764</v>
      </c>
      <c r="M789" s="191" t="s">
        <v>87</v>
      </c>
      <c r="N789" s="191"/>
      <c r="O789" s="191">
        <v>8.1420276597656294</v>
      </c>
      <c r="P789" s="191" t="s">
        <v>87</v>
      </c>
      <c r="Q789" s="191"/>
    </row>
    <row r="790" spans="1:17" x14ac:dyDescent="0.25">
      <c r="A790" s="188" t="s">
        <v>1363</v>
      </c>
      <c r="B790" s="195" t="s">
        <v>1362</v>
      </c>
      <c r="C790" s="235">
        <v>26.694660768070626</v>
      </c>
      <c r="D790" s="235"/>
      <c r="E790" s="190"/>
      <c r="F790" s="198">
        <v>6.3458211137103424</v>
      </c>
      <c r="G790" s="198"/>
      <c r="H790" s="190"/>
      <c r="I790" s="191">
        <v>9.3812985783561498</v>
      </c>
      <c r="J790" s="191" t="s">
        <v>87</v>
      </c>
      <c r="K790" s="191"/>
      <c r="L790" s="191">
        <v>11.708727449999399</v>
      </c>
      <c r="M790" s="191" t="s">
        <v>87</v>
      </c>
      <c r="N790" s="191"/>
      <c r="O790" s="191">
        <v>14.5180352178566</v>
      </c>
      <c r="P790" s="191" t="s">
        <v>87</v>
      </c>
      <c r="Q790" s="191"/>
    </row>
    <row r="791" spans="1:17" x14ac:dyDescent="0.25">
      <c r="A791" s="188" t="s">
        <v>1228</v>
      </c>
      <c r="B791" s="195" t="s">
        <v>1227</v>
      </c>
      <c r="C791" s="235">
        <v>10.116356823416822</v>
      </c>
      <c r="D791" s="235">
        <v>19.945732950255536</v>
      </c>
      <c r="E791" s="190">
        <f t="shared" si="61"/>
        <v>0.50719403737365365</v>
      </c>
      <c r="F791" s="198">
        <v>6.6594855617717448</v>
      </c>
      <c r="G791" s="198">
        <v>17.793767407746479</v>
      </c>
      <c r="H791" s="190">
        <f>F791/G791</f>
        <v>0.37425944765764174</v>
      </c>
      <c r="I791" s="191">
        <v>10.5848767228792</v>
      </c>
      <c r="J791" s="191">
        <v>15.095512576913601</v>
      </c>
      <c r="K791" s="191">
        <f>I791/J791</f>
        <v>0.70119359438428308</v>
      </c>
      <c r="L791" s="191">
        <v>12.4056232868513</v>
      </c>
      <c r="M791" s="191">
        <v>15.962348165654101</v>
      </c>
      <c r="N791" s="191">
        <f>L791/M791</f>
        <v>0.77718034703341821</v>
      </c>
      <c r="O791" s="191">
        <v>12.0955029808812</v>
      </c>
      <c r="P791" s="191">
        <v>14.302919750136899</v>
      </c>
      <c r="Q791" s="191">
        <f>O791/P791</f>
        <v>0.84566670247628484</v>
      </c>
    </row>
    <row r="792" spans="1:17" x14ac:dyDescent="0.25">
      <c r="A792" s="188" t="s">
        <v>1361</v>
      </c>
      <c r="B792" s="195" t="s">
        <v>1360</v>
      </c>
      <c r="C792" s="235">
        <v>27.456119934071879</v>
      </c>
      <c r="D792" s="235"/>
      <c r="E792" s="190"/>
      <c r="F792" s="198">
        <v>26.083822472806169</v>
      </c>
      <c r="G792" s="198"/>
      <c r="H792" s="190"/>
      <c r="I792" s="191">
        <v>29.354700376394</v>
      </c>
      <c r="J792" s="191" t="s">
        <v>87</v>
      </c>
      <c r="K792" s="191"/>
      <c r="L792" s="191">
        <v>35.7011820579363</v>
      </c>
      <c r="M792" s="191" t="s">
        <v>87</v>
      </c>
      <c r="N792" s="191"/>
      <c r="O792" s="191">
        <v>25.7539684829867</v>
      </c>
      <c r="P792" s="191" t="s">
        <v>87</v>
      </c>
      <c r="Q792" s="191"/>
    </row>
    <row r="793" spans="1:17" x14ac:dyDescent="0.25">
      <c r="A793" s="188" t="s">
        <v>1226</v>
      </c>
      <c r="B793" s="195" t="s">
        <v>1225</v>
      </c>
      <c r="C793" s="235">
        <v>13.696892989996995</v>
      </c>
      <c r="D793" s="235">
        <v>7.8771416657254694</v>
      </c>
      <c r="E793" s="190">
        <f t="shared" si="61"/>
        <v>1.7388151148270021</v>
      </c>
      <c r="F793" s="198">
        <v>11.006844048157586</v>
      </c>
      <c r="G793" s="198">
        <v>5.8566856858341056</v>
      </c>
      <c r="H793" s="190">
        <f>F793/G793</f>
        <v>1.879363967709665</v>
      </c>
      <c r="I793" s="191">
        <v>22.205702894555301</v>
      </c>
      <c r="J793" s="191">
        <v>8.4766895290468796</v>
      </c>
      <c r="K793" s="191">
        <f>I793/J793</f>
        <v>2.6196197015902873</v>
      </c>
      <c r="L793" s="191">
        <v>9.5962678948624607</v>
      </c>
      <c r="M793" s="191">
        <v>5.7490621740125896</v>
      </c>
      <c r="N793" s="191">
        <f>L793/M793</f>
        <v>1.6691884005430215</v>
      </c>
      <c r="O793" s="191">
        <v>14.1393962769901</v>
      </c>
      <c r="P793" s="191">
        <v>4.40870325210504</v>
      </c>
      <c r="Q793" s="191">
        <f>O793/P793</f>
        <v>3.2071553625749045</v>
      </c>
    </row>
    <row r="794" spans="1:17" x14ac:dyDescent="0.25">
      <c r="A794" s="188" t="s">
        <v>1224</v>
      </c>
      <c r="B794" s="195" t="s">
        <v>1223</v>
      </c>
      <c r="C794" s="235">
        <v>0.92352962607632516</v>
      </c>
      <c r="D794" s="235">
        <v>3.5996405331394863</v>
      </c>
      <c r="E794" s="190">
        <f t="shared" si="61"/>
        <v>0.25656162541064997</v>
      </c>
      <c r="F794" s="198">
        <v>1.8626743549649813</v>
      </c>
      <c r="G794" s="198">
        <v>3.7154905883085574</v>
      </c>
      <c r="H794" s="190">
        <f>F794/G794</f>
        <v>0.50132662449104648</v>
      </c>
      <c r="I794" s="191">
        <v>3.45460514267418</v>
      </c>
      <c r="J794" s="191">
        <v>2.7487351420269501</v>
      </c>
      <c r="K794" s="191">
        <f>I794/J794</f>
        <v>1.2567981141052074</v>
      </c>
      <c r="L794" s="191">
        <v>3.1932816714040402</v>
      </c>
      <c r="M794" s="191">
        <v>3.9589214630971599</v>
      </c>
      <c r="N794" s="191">
        <f>L794/M794</f>
        <v>0.80660394533461111</v>
      </c>
      <c r="O794" s="191">
        <v>2.5795200906901798</v>
      </c>
      <c r="P794" s="191">
        <v>4.03435359106152</v>
      </c>
      <c r="Q794" s="191">
        <f>O794/P794</f>
        <v>0.63938869820566624</v>
      </c>
    </row>
    <row r="795" spans="1:17" x14ac:dyDescent="0.25">
      <c r="A795" s="188" t="s">
        <v>1368</v>
      </c>
      <c r="B795" s="195" t="s">
        <v>1367</v>
      </c>
      <c r="C795" s="235">
        <v>8.8417018465210564</v>
      </c>
      <c r="D795" s="235"/>
      <c r="E795" s="190"/>
      <c r="F795" s="198">
        <v>4.0768244625027892</v>
      </c>
      <c r="G795" s="198"/>
      <c r="H795" s="190"/>
      <c r="I795" s="191">
        <v>5.8210777474676796</v>
      </c>
      <c r="J795" s="191" t="s">
        <v>87</v>
      </c>
      <c r="K795" s="191"/>
      <c r="L795" s="191">
        <v>0.489662694837181</v>
      </c>
      <c r="M795" s="191" t="s">
        <v>87</v>
      </c>
      <c r="N795" s="191"/>
      <c r="O795" s="191">
        <v>0.31726233735597298</v>
      </c>
      <c r="P795" s="191" t="s">
        <v>87</v>
      </c>
      <c r="Q795" s="191"/>
    </row>
    <row r="796" spans="1:17" x14ac:dyDescent="0.25">
      <c r="A796" s="188" t="s">
        <v>1222</v>
      </c>
      <c r="B796" s="195" t="s">
        <v>1221</v>
      </c>
      <c r="C796" s="235">
        <v>4.8433103569224993</v>
      </c>
      <c r="D796" s="235">
        <v>4.4301722618667885</v>
      </c>
      <c r="E796" s="190">
        <f t="shared" si="61"/>
        <v>1.0932555374001693</v>
      </c>
      <c r="F796" s="198">
        <v>11.211298086633304</v>
      </c>
      <c r="G796" s="198">
        <v>4.1535885550981746</v>
      </c>
      <c r="H796" s="190">
        <f>F796/G796</f>
        <v>2.6991835945985541</v>
      </c>
      <c r="I796" s="191">
        <v>7.7437872779086199</v>
      </c>
      <c r="J796" s="191">
        <v>4.6803863967764396</v>
      </c>
      <c r="K796" s="191">
        <f>I796/J796</f>
        <v>1.6545187985423728</v>
      </c>
      <c r="L796" s="191">
        <v>9.9499944168186207</v>
      </c>
      <c r="M796" s="191">
        <v>5.63642620040478</v>
      </c>
      <c r="N796" s="191">
        <f>L796/M796</f>
        <v>1.7653019951018007</v>
      </c>
      <c r="O796" s="191">
        <v>14.514699092197899</v>
      </c>
      <c r="P796" s="191">
        <v>7.1465236036963304</v>
      </c>
      <c r="Q796" s="191">
        <f>O796/P796</f>
        <v>2.0310153435567742</v>
      </c>
    </row>
    <row r="797" spans="1:17" x14ac:dyDescent="0.25">
      <c r="A797" s="188" t="s">
        <v>1220</v>
      </c>
      <c r="B797" s="195" t="s">
        <v>1814</v>
      </c>
      <c r="C797" s="235"/>
      <c r="D797" s="235"/>
      <c r="E797" s="190"/>
      <c r="F797" s="198"/>
      <c r="G797" s="198"/>
      <c r="H797" s="190"/>
      <c r="I797" s="191" t="s">
        <v>87</v>
      </c>
      <c r="J797" s="191" t="s">
        <v>87</v>
      </c>
      <c r="K797" s="191"/>
      <c r="L797" s="191" t="s">
        <v>87</v>
      </c>
      <c r="M797" s="191" t="s">
        <v>87</v>
      </c>
      <c r="N797" s="191"/>
      <c r="O797" s="191">
        <v>0.48217674477540901</v>
      </c>
      <c r="P797" s="191" t="s">
        <v>87</v>
      </c>
      <c r="Q797" s="191"/>
    </row>
    <row r="798" spans="1:17" x14ac:dyDescent="0.25">
      <c r="A798" s="188" t="s">
        <v>1220</v>
      </c>
      <c r="B798" s="195" t="s">
        <v>1219</v>
      </c>
      <c r="C798" s="235">
        <v>19.739009391333141</v>
      </c>
      <c r="D798" s="235">
        <v>17.051672551895862</v>
      </c>
      <c r="E798" s="190">
        <f t="shared" si="61"/>
        <v>1.157599603866337</v>
      </c>
      <c r="F798" s="198">
        <v>21.733627510703535</v>
      </c>
      <c r="G798" s="198">
        <v>12.993142060047177</v>
      </c>
      <c r="H798" s="190">
        <f>F798/G798</f>
        <v>1.6726999066324857</v>
      </c>
      <c r="I798" s="191">
        <v>21.9402173949602</v>
      </c>
      <c r="J798" s="191">
        <v>16.3237491189855</v>
      </c>
      <c r="K798" s="191">
        <f>I798/J798</f>
        <v>1.344067299431992</v>
      </c>
      <c r="L798" s="191">
        <v>4.5468279478583398</v>
      </c>
      <c r="M798" s="191">
        <v>11.9430666579711</v>
      </c>
      <c r="N798" s="191">
        <f>L798/M798</f>
        <v>0.38070857997126506</v>
      </c>
      <c r="O798" s="191">
        <v>4.1504201078616596</v>
      </c>
      <c r="P798" s="191">
        <v>13.7086902876212</v>
      </c>
      <c r="Q798" s="191">
        <f>O798/P798</f>
        <v>0.30275832488603555</v>
      </c>
    </row>
    <row r="799" spans="1:17" x14ac:dyDescent="0.25">
      <c r="A799" s="188" t="s">
        <v>1218</v>
      </c>
      <c r="B799" s="195" t="s">
        <v>1217</v>
      </c>
      <c r="C799" s="235">
        <v>30.471814887769284</v>
      </c>
      <c r="D799" s="235">
        <v>34.374395008804719</v>
      </c>
      <c r="E799" s="190">
        <f t="shared" si="61"/>
        <v>0.88646839835185987</v>
      </c>
      <c r="F799" s="198">
        <v>17.832800558350037</v>
      </c>
      <c r="G799" s="198">
        <v>34.609452033339615</v>
      </c>
      <c r="H799" s="190">
        <f>F799/G799</f>
        <v>0.51525810178015907</v>
      </c>
      <c r="I799" s="191">
        <v>40.289009553056303</v>
      </c>
      <c r="J799" s="191">
        <v>28.526331820679001</v>
      </c>
      <c r="K799" s="191">
        <f>I799/J799</f>
        <v>1.4123445596272013</v>
      </c>
      <c r="L799" s="191">
        <v>26.556009519539401</v>
      </c>
      <c r="M799" s="191">
        <v>23.735539418778998</v>
      </c>
      <c r="N799" s="191">
        <f>L799/M799</f>
        <v>1.1188289868200305</v>
      </c>
      <c r="O799" s="191">
        <v>33.472521518943999</v>
      </c>
      <c r="P799" s="191">
        <v>24.024610239038999</v>
      </c>
      <c r="Q799" s="191">
        <f>O799/P799</f>
        <v>1.3932597110171858</v>
      </c>
    </row>
    <row r="800" spans="1:17" x14ac:dyDescent="0.25">
      <c r="A800" s="188" t="s">
        <v>1813</v>
      </c>
      <c r="B800" s="195" t="s">
        <v>1812</v>
      </c>
      <c r="C800" s="235">
        <v>63.688865801375989</v>
      </c>
      <c r="D800" s="235"/>
      <c r="E800" s="190"/>
      <c r="F800" s="198">
        <v>47.835252458769375</v>
      </c>
      <c r="G800" s="198"/>
      <c r="H800" s="190"/>
      <c r="I800" s="191">
        <v>39.871158441190197</v>
      </c>
      <c r="J800" s="191" t="s">
        <v>87</v>
      </c>
      <c r="K800" s="191"/>
      <c r="L800" s="191">
        <v>26.173749841513999</v>
      </c>
      <c r="M800" s="191" t="s">
        <v>87</v>
      </c>
      <c r="N800" s="191"/>
      <c r="O800" s="191">
        <v>6.7421379677026403</v>
      </c>
      <c r="P800" s="191" t="s">
        <v>87</v>
      </c>
      <c r="Q800" s="191"/>
    </row>
    <row r="801" spans="1:17" x14ac:dyDescent="0.25">
      <c r="A801" s="188" t="s">
        <v>1811</v>
      </c>
      <c r="B801" s="195" t="s">
        <v>1810</v>
      </c>
      <c r="C801" s="235">
        <v>0.76251574628870122</v>
      </c>
      <c r="D801" s="235"/>
      <c r="E801" s="190"/>
      <c r="F801" s="198">
        <v>0.5107015634234171</v>
      </c>
      <c r="G801" s="198"/>
      <c r="H801" s="190"/>
      <c r="I801" s="191">
        <v>2.2350447639076698</v>
      </c>
      <c r="J801" s="191" t="s">
        <v>87</v>
      </c>
      <c r="K801" s="191"/>
      <c r="L801" s="191">
        <v>1.3871952996388599</v>
      </c>
      <c r="M801" s="191" t="s">
        <v>87</v>
      </c>
      <c r="N801" s="191"/>
      <c r="O801" s="191">
        <v>1.7430047456831299</v>
      </c>
      <c r="P801" s="191" t="s">
        <v>87</v>
      </c>
      <c r="Q801" s="191"/>
    </row>
    <row r="802" spans="1:17" x14ac:dyDescent="0.25">
      <c r="A802" s="188" t="s">
        <v>1198</v>
      </c>
      <c r="B802" s="195" t="s">
        <v>1197</v>
      </c>
      <c r="C802" s="235"/>
      <c r="D802" s="235">
        <v>140.27918047818406</v>
      </c>
      <c r="E802" s="190"/>
      <c r="F802" s="198"/>
      <c r="G802" s="198">
        <v>113.93799958178185</v>
      </c>
      <c r="H802" s="190"/>
      <c r="I802" s="191" t="s">
        <v>87</v>
      </c>
      <c r="J802" s="191">
        <v>87.188646162862597</v>
      </c>
      <c r="K802" s="191"/>
      <c r="L802" s="191" t="s">
        <v>87</v>
      </c>
      <c r="M802" s="191">
        <v>64.826369717252405</v>
      </c>
      <c r="N802" s="191"/>
      <c r="O802" s="191" t="s">
        <v>87</v>
      </c>
      <c r="P802" s="191">
        <v>50.2208742310305</v>
      </c>
      <c r="Q802" s="191"/>
    </row>
    <row r="803" spans="1:17" x14ac:dyDescent="0.25">
      <c r="A803" s="188" t="s">
        <v>1216</v>
      </c>
      <c r="B803" s="195" t="s">
        <v>1215</v>
      </c>
      <c r="C803" s="235"/>
      <c r="D803" s="235">
        <v>2.6805493900578132</v>
      </c>
      <c r="E803" s="190"/>
      <c r="F803" s="198"/>
      <c r="G803" s="198">
        <v>3.288681770240947</v>
      </c>
      <c r="H803" s="190"/>
      <c r="I803" s="191" t="s">
        <v>87</v>
      </c>
      <c r="J803" s="191">
        <v>1.4783343370275699</v>
      </c>
      <c r="K803" s="191"/>
      <c r="L803" s="191" t="s">
        <v>87</v>
      </c>
      <c r="M803" s="191">
        <v>2.2314203713568501</v>
      </c>
      <c r="N803" s="191"/>
      <c r="O803" s="191" t="s">
        <v>87</v>
      </c>
      <c r="P803" s="191">
        <v>1.6284847664966999</v>
      </c>
      <c r="Q803" s="191"/>
    </row>
    <row r="804" spans="1:17" x14ac:dyDescent="0.25">
      <c r="A804" s="188" t="s">
        <v>1214</v>
      </c>
      <c r="B804" s="195" t="s">
        <v>1213</v>
      </c>
      <c r="C804" s="235">
        <v>10.248427418783175</v>
      </c>
      <c r="D804" s="235">
        <v>0.98404765894662283</v>
      </c>
      <c r="E804" s="190">
        <f t="shared" si="61"/>
        <v>10.414564097183707</v>
      </c>
      <c r="F804" s="198">
        <v>7.5169211898837691</v>
      </c>
      <c r="G804" s="198">
        <v>1.0498912682025276</v>
      </c>
      <c r="H804" s="190">
        <f>F804/G804</f>
        <v>7.1597139794801388</v>
      </c>
      <c r="I804" s="191">
        <v>14.321994314037999</v>
      </c>
      <c r="J804" s="191">
        <v>1.3854821469191101</v>
      </c>
      <c r="K804" s="191">
        <f>I804/J804</f>
        <v>10.337191529956375</v>
      </c>
      <c r="L804" s="191">
        <v>4.8696503521760901</v>
      </c>
      <c r="M804" s="191">
        <v>1.8872340880674201</v>
      </c>
      <c r="N804" s="191">
        <f>L804/M804</f>
        <v>2.5803107219002954</v>
      </c>
      <c r="O804" s="191">
        <v>5.7024513475362797</v>
      </c>
      <c r="P804" s="191">
        <v>1.08162660474314</v>
      </c>
      <c r="Q804" s="191">
        <f>O804/P804</f>
        <v>5.2721071417159466</v>
      </c>
    </row>
    <row r="805" spans="1:17" x14ac:dyDescent="0.25">
      <c r="A805" s="188" t="s">
        <v>1212</v>
      </c>
      <c r="B805" s="195" t="s">
        <v>1211</v>
      </c>
      <c r="C805" s="235"/>
      <c r="D805" s="235">
        <v>1.6176953607730669E-2</v>
      </c>
      <c r="E805" s="190"/>
      <c r="F805" s="198"/>
      <c r="G805" s="198">
        <v>0.17223930046513888</v>
      </c>
      <c r="H805" s="190"/>
      <c r="I805" s="191" t="s">
        <v>87</v>
      </c>
      <c r="J805" s="191">
        <v>0.39966125434650801</v>
      </c>
      <c r="K805" s="191"/>
      <c r="L805" s="191" t="s">
        <v>87</v>
      </c>
      <c r="M805" s="191">
        <v>0.96946344839276799</v>
      </c>
      <c r="N805" s="191"/>
      <c r="O805" s="191" t="s">
        <v>87</v>
      </c>
      <c r="P805" s="191">
        <v>0.47650382556042098</v>
      </c>
      <c r="Q805" s="191"/>
    </row>
    <row r="806" spans="1:17" x14ac:dyDescent="0.25">
      <c r="A806" s="188" t="s">
        <v>1210</v>
      </c>
      <c r="B806" s="195" t="s">
        <v>1209</v>
      </c>
      <c r="C806" s="235">
        <v>0.2326421821523417</v>
      </c>
      <c r="D806" s="235">
        <v>0.39331870622946613</v>
      </c>
      <c r="E806" s="190">
        <f t="shared" si="61"/>
        <v>0.5914851708492499</v>
      </c>
      <c r="F806" s="198">
        <v>1.499899373244711</v>
      </c>
      <c r="G806" s="198">
        <v>0.63240869279878742</v>
      </c>
      <c r="H806" s="190">
        <f>F806/G806</f>
        <v>2.3717247886121831</v>
      </c>
      <c r="I806" s="191">
        <v>2.1955026219276599</v>
      </c>
      <c r="J806" s="191">
        <v>0.50433207811812697</v>
      </c>
      <c r="K806" s="191">
        <f>I806/J806</f>
        <v>4.3532876792608448</v>
      </c>
      <c r="L806" s="191">
        <v>0.91357098078967303</v>
      </c>
      <c r="M806" s="191">
        <v>0.50715364877680102</v>
      </c>
      <c r="N806" s="191">
        <f>L806/M806</f>
        <v>1.8013692359171742</v>
      </c>
      <c r="O806" s="191">
        <v>2.0464154217267798</v>
      </c>
      <c r="P806" s="191">
        <v>0.58252315608623495</v>
      </c>
      <c r="Q806" s="191">
        <f>O806/P806</f>
        <v>3.5130198694175769</v>
      </c>
    </row>
    <row r="807" spans="1:17" x14ac:dyDescent="0.25">
      <c r="A807" s="188" t="s">
        <v>1190</v>
      </c>
      <c r="B807" s="195" t="s">
        <v>1189</v>
      </c>
      <c r="C807" s="235"/>
      <c r="D807" s="235">
        <v>10.532486541134544</v>
      </c>
      <c r="E807" s="190"/>
      <c r="F807" s="198"/>
      <c r="G807" s="198">
        <v>12.346915624127933</v>
      </c>
      <c r="H807" s="190"/>
      <c r="I807" s="191" t="s">
        <v>87</v>
      </c>
      <c r="J807" s="191">
        <v>8.6973616385529997</v>
      </c>
      <c r="K807" s="191"/>
      <c r="L807" s="191" t="s">
        <v>87</v>
      </c>
      <c r="M807" s="191">
        <v>9.36394034585269</v>
      </c>
      <c r="N807" s="191"/>
      <c r="O807" s="191" t="s">
        <v>87</v>
      </c>
      <c r="P807" s="191">
        <v>7.9094681392450497</v>
      </c>
      <c r="Q807" s="191"/>
    </row>
    <row r="808" spans="1:17" x14ac:dyDescent="0.25">
      <c r="A808" s="188" t="s">
        <v>1188</v>
      </c>
      <c r="B808" s="195" t="s">
        <v>1187</v>
      </c>
      <c r="C808" s="235">
        <v>9.1716285468966513E-2</v>
      </c>
      <c r="D808" s="235">
        <v>1.08032976939109</v>
      </c>
      <c r="E808" s="190">
        <f t="shared" si="61"/>
        <v>8.4896564056233387E-2</v>
      </c>
      <c r="F808" s="198">
        <v>0.16994051317286318</v>
      </c>
      <c r="G808" s="198">
        <v>0.80476164077771439</v>
      </c>
      <c r="H808" s="190">
        <f>F808/G808</f>
        <v>0.21116875427689893</v>
      </c>
      <c r="I808" s="191">
        <v>1.1694057725590801</v>
      </c>
      <c r="J808" s="191">
        <v>1.4673865539045801</v>
      </c>
      <c r="K808" s="191">
        <f>I808/J808</f>
        <v>0.79693095827231031</v>
      </c>
      <c r="L808" s="191" t="s">
        <v>87</v>
      </c>
      <c r="M808" s="191">
        <v>1.3033597763132301</v>
      </c>
      <c r="N808" s="191"/>
      <c r="O808" s="191" t="s">
        <v>87</v>
      </c>
      <c r="P808" s="191">
        <v>1.1280116539554801</v>
      </c>
      <c r="Q808" s="191"/>
    </row>
    <row r="809" spans="1:17" x14ac:dyDescent="0.25">
      <c r="A809" s="188" t="s">
        <v>1208</v>
      </c>
      <c r="B809" s="195" t="s">
        <v>1207</v>
      </c>
      <c r="C809" s="235">
        <v>6.0645428444343326</v>
      </c>
      <c r="D809" s="235">
        <v>3.4912947070194331</v>
      </c>
      <c r="E809" s="190">
        <f t="shared" si="61"/>
        <v>1.7370469563171644</v>
      </c>
      <c r="F809" s="198">
        <v>5.7678160948072517</v>
      </c>
      <c r="G809" s="198">
        <v>3.9719156697121725</v>
      </c>
      <c r="H809" s="190">
        <f>F809/G809</f>
        <v>1.4521496865579777</v>
      </c>
      <c r="I809" s="191">
        <v>2.6399799834194</v>
      </c>
      <c r="J809" s="191">
        <v>3.2960888071244101</v>
      </c>
      <c r="K809" s="191">
        <f>I809/J809</f>
        <v>0.80094322025339604</v>
      </c>
      <c r="L809" s="191">
        <v>4.4426257462329604</v>
      </c>
      <c r="M809" s="191">
        <v>3.4312585653884198</v>
      </c>
      <c r="N809" s="191">
        <f>L809/M809</f>
        <v>1.2947510837703522</v>
      </c>
      <c r="O809" s="191">
        <v>6.9082276850464002</v>
      </c>
      <c r="P809" s="191">
        <v>4.4046160273302402</v>
      </c>
      <c r="Q809" s="191">
        <f>O809/P809</f>
        <v>1.5684063360305367</v>
      </c>
    </row>
    <row r="810" spans="1:17" x14ac:dyDescent="0.25">
      <c r="A810" s="188" t="s">
        <v>1206</v>
      </c>
      <c r="B810" s="195" t="s">
        <v>1205</v>
      </c>
      <c r="C810" s="235"/>
      <c r="D810" s="235">
        <v>24.675936147328198</v>
      </c>
      <c r="E810" s="190"/>
      <c r="F810" s="198"/>
      <c r="G810" s="198">
        <v>19.726423176217256</v>
      </c>
      <c r="H810" s="190"/>
      <c r="I810" s="191" t="s">
        <v>87</v>
      </c>
      <c r="J810" s="191">
        <v>16.810820219418598</v>
      </c>
      <c r="K810" s="191"/>
      <c r="L810" s="191" t="s">
        <v>87</v>
      </c>
      <c r="M810" s="191">
        <v>14.224543528553999</v>
      </c>
      <c r="N810" s="191"/>
      <c r="O810" s="191" t="s">
        <v>87</v>
      </c>
      <c r="P810" s="191">
        <v>11.5402894993118</v>
      </c>
      <c r="Q810" s="191"/>
    </row>
    <row r="811" spans="1:17" x14ac:dyDescent="0.25">
      <c r="A811" s="188" t="s">
        <v>1809</v>
      </c>
      <c r="B811" s="195" t="s">
        <v>1808</v>
      </c>
      <c r="C811" s="235">
        <v>11.018939749729961</v>
      </c>
      <c r="D811" s="235"/>
      <c r="E811" s="190"/>
      <c r="F811" s="198">
        <v>6.4957213120606667</v>
      </c>
      <c r="G811" s="198"/>
      <c r="H811" s="190"/>
      <c r="I811" s="191">
        <v>5.8597003434040298</v>
      </c>
      <c r="J811" s="191" t="s">
        <v>87</v>
      </c>
      <c r="K811" s="191"/>
      <c r="L811" s="191">
        <v>7.19887442751455</v>
      </c>
      <c r="M811" s="191" t="s">
        <v>87</v>
      </c>
      <c r="N811" s="191"/>
      <c r="O811" s="191">
        <v>5.6889567262632301</v>
      </c>
      <c r="P811" s="191" t="s">
        <v>87</v>
      </c>
      <c r="Q811" s="191"/>
    </row>
    <row r="812" spans="1:17" x14ac:dyDescent="0.25">
      <c r="A812" s="188" t="s">
        <v>1807</v>
      </c>
      <c r="B812" s="195" t="s">
        <v>1806</v>
      </c>
      <c r="C812" s="235">
        <v>4.853270255239118</v>
      </c>
      <c r="D812" s="235"/>
      <c r="E812" s="190"/>
      <c r="F812" s="198">
        <v>5.8390177604719451</v>
      </c>
      <c r="G812" s="198"/>
      <c r="H812" s="190"/>
      <c r="I812" s="191">
        <v>5.2099005111924201</v>
      </c>
      <c r="J812" s="191" t="s">
        <v>87</v>
      </c>
      <c r="K812" s="191"/>
      <c r="L812" s="191">
        <v>11.3828373916089</v>
      </c>
      <c r="M812" s="191" t="s">
        <v>87</v>
      </c>
      <c r="N812" s="191"/>
      <c r="O812" s="191">
        <v>13.5247028669719</v>
      </c>
      <c r="P812" s="191" t="s">
        <v>87</v>
      </c>
      <c r="Q812" s="191"/>
    </row>
    <row r="813" spans="1:17" x14ac:dyDescent="0.25">
      <c r="A813" s="188" t="s">
        <v>1805</v>
      </c>
      <c r="B813" s="195" t="s">
        <v>1804</v>
      </c>
      <c r="C813" s="235">
        <v>1.5660330700688967</v>
      </c>
      <c r="D813" s="235"/>
      <c r="E813" s="190"/>
      <c r="F813" s="198">
        <v>5.4670892016595429</v>
      </c>
      <c r="G813" s="198"/>
      <c r="H813" s="190"/>
      <c r="I813" s="191">
        <v>3.2917116623093099</v>
      </c>
      <c r="J813" s="191" t="s">
        <v>87</v>
      </c>
      <c r="K813" s="191"/>
      <c r="L813" s="191">
        <v>0.54440552147559595</v>
      </c>
      <c r="M813" s="191" t="s">
        <v>87</v>
      </c>
      <c r="N813" s="191"/>
      <c r="O813" s="191">
        <v>3.26098311091698</v>
      </c>
      <c r="P813" s="191" t="s">
        <v>87</v>
      </c>
      <c r="Q813" s="191"/>
    </row>
    <row r="814" spans="1:17" x14ac:dyDescent="0.25">
      <c r="A814" s="188" t="s">
        <v>1204</v>
      </c>
      <c r="B814" s="195" t="s">
        <v>1203</v>
      </c>
      <c r="C814" s="235"/>
      <c r="D814" s="235">
        <v>0.10049513948156312</v>
      </c>
      <c r="E814" s="190"/>
      <c r="F814" s="198"/>
      <c r="G814" s="198">
        <v>2.277934685648356E-2</v>
      </c>
      <c r="H814" s="190"/>
      <c r="I814" s="191" t="s">
        <v>87</v>
      </c>
      <c r="J814" s="191">
        <v>0.112033352802257</v>
      </c>
      <c r="K814" s="191"/>
      <c r="L814" s="191" t="s">
        <v>87</v>
      </c>
      <c r="M814" s="191">
        <v>0.39700923395780002</v>
      </c>
      <c r="N814" s="191"/>
      <c r="O814" s="191" t="s">
        <v>87</v>
      </c>
      <c r="P814" s="191">
        <v>0.22454585307741701</v>
      </c>
      <c r="Q814" s="191"/>
    </row>
    <row r="815" spans="1:17" x14ac:dyDescent="0.25">
      <c r="A815" s="188" t="s">
        <v>1204</v>
      </c>
      <c r="B815" s="195" t="s">
        <v>1803</v>
      </c>
      <c r="C815" s="235"/>
      <c r="D815" s="235"/>
      <c r="E815" s="190"/>
      <c r="F815" s="198"/>
      <c r="G815" s="198"/>
      <c r="H815" s="190"/>
      <c r="I815" s="191" t="s">
        <v>87</v>
      </c>
      <c r="J815" s="191" t="s">
        <v>87</v>
      </c>
      <c r="K815" s="191"/>
      <c r="L815" s="191" t="s">
        <v>87</v>
      </c>
      <c r="M815" s="191" t="s">
        <v>87</v>
      </c>
      <c r="N815" s="191"/>
      <c r="O815" s="191">
        <v>1.3137859089571899</v>
      </c>
      <c r="P815" s="191" t="s">
        <v>87</v>
      </c>
      <c r="Q815" s="191"/>
    </row>
    <row r="816" spans="1:17" x14ac:dyDescent="0.25">
      <c r="A816" s="188" t="s">
        <v>1202</v>
      </c>
      <c r="B816" s="195" t="s">
        <v>1201</v>
      </c>
      <c r="C816" s="235">
        <v>21.687494631902979</v>
      </c>
      <c r="D816" s="235">
        <v>22.125191994426363</v>
      </c>
      <c r="E816" s="190">
        <f t="shared" si="61"/>
        <v>0.98021724002966182</v>
      </c>
      <c r="F816" s="198">
        <v>14.83112241199842</v>
      </c>
      <c r="G816" s="198">
        <v>34.189329866101964</v>
      </c>
      <c r="H816" s="190">
        <f>F816/G816</f>
        <v>0.43379389037698518</v>
      </c>
      <c r="I816" s="191">
        <v>8.7980027043908908</v>
      </c>
      <c r="J816" s="191">
        <v>34.085728691651802</v>
      </c>
      <c r="K816" s="191">
        <f>I816/J816</f>
        <v>0.25811396857552521</v>
      </c>
      <c r="L816" s="191">
        <v>14.0163045312934</v>
      </c>
      <c r="M816" s="191">
        <v>25.180912103711599</v>
      </c>
      <c r="N816" s="191">
        <f>L816/M816</f>
        <v>0.55662417920228691</v>
      </c>
      <c r="O816" s="191">
        <v>10.367067341366299</v>
      </c>
      <c r="P816" s="191">
        <v>33.350891359714304</v>
      </c>
      <c r="Q816" s="191">
        <f>O816/P816</f>
        <v>0.31084828376998158</v>
      </c>
    </row>
    <row r="817" spans="1:17" x14ac:dyDescent="0.25">
      <c r="A817" s="188" t="s">
        <v>1200</v>
      </c>
      <c r="B817" s="195" t="s">
        <v>1199</v>
      </c>
      <c r="C817" s="235"/>
      <c r="D817" s="235">
        <v>1.6446364272273843</v>
      </c>
      <c r="E817" s="190"/>
      <c r="F817" s="198"/>
      <c r="G817" s="198">
        <v>1.3100577263625108</v>
      </c>
      <c r="H817" s="190"/>
      <c r="I817" s="191" t="s">
        <v>87</v>
      </c>
      <c r="J817" s="191">
        <v>1.69936396108076</v>
      </c>
      <c r="K817" s="191"/>
      <c r="L817" s="191" t="s">
        <v>87</v>
      </c>
      <c r="M817" s="191">
        <v>2.05003069408101</v>
      </c>
      <c r="N817" s="191"/>
      <c r="O817" s="191" t="s">
        <v>87</v>
      </c>
      <c r="P817" s="191">
        <v>2.1044988245153098</v>
      </c>
      <c r="Q817" s="191"/>
    </row>
    <row r="818" spans="1:17" x14ac:dyDescent="0.25">
      <c r="A818" s="188" t="s">
        <v>1194</v>
      </c>
      <c r="B818" s="195" t="s">
        <v>1193</v>
      </c>
      <c r="C818" s="235"/>
      <c r="D818" s="235">
        <v>0.17277153847027713</v>
      </c>
      <c r="E818" s="190"/>
      <c r="F818" s="198"/>
      <c r="G818" s="198">
        <v>0.16598434682472382</v>
      </c>
      <c r="H818" s="190"/>
      <c r="I818" s="191" t="s">
        <v>87</v>
      </c>
      <c r="J818" s="191">
        <v>3.7657642839401102E-2</v>
      </c>
      <c r="K818" s="191"/>
      <c r="L818" s="191" t="s">
        <v>87</v>
      </c>
      <c r="M818" s="191">
        <v>8.4213292863153794E-2</v>
      </c>
      <c r="N818" s="191"/>
      <c r="O818" s="191" t="s">
        <v>87</v>
      </c>
      <c r="P818" s="191">
        <v>0.27358876466045601</v>
      </c>
      <c r="Q818" s="191"/>
    </row>
    <row r="819" spans="1:17" x14ac:dyDescent="0.25">
      <c r="A819" s="188" t="s">
        <v>1192</v>
      </c>
      <c r="B819" s="195" t="s">
        <v>1191</v>
      </c>
      <c r="C819" s="235">
        <v>0.5555836206266026</v>
      </c>
      <c r="D819" s="235">
        <v>1.9405918554072246</v>
      </c>
      <c r="E819" s="190">
        <f t="shared" si="61"/>
        <v>0.28629596639733185</v>
      </c>
      <c r="F819" s="198">
        <v>0.25829094673446018</v>
      </c>
      <c r="G819" s="198">
        <v>0.88780031505741397</v>
      </c>
      <c r="H819" s="190">
        <f>F819/G819</f>
        <v>0.29093360562476994</v>
      </c>
      <c r="I819" s="191">
        <v>0.22124631423306901</v>
      </c>
      <c r="J819" s="191">
        <v>1.0671519706100201</v>
      </c>
      <c r="K819" s="191">
        <f>I819/J819</f>
        <v>0.20732409284368106</v>
      </c>
      <c r="L819" s="191" t="s">
        <v>87</v>
      </c>
      <c r="M819" s="191">
        <v>0.88456956714652402</v>
      </c>
      <c r="N819" s="191"/>
      <c r="O819" s="191" t="s">
        <v>87</v>
      </c>
      <c r="P819" s="191">
        <v>0.78432191779740401</v>
      </c>
      <c r="Q819" s="191"/>
    </row>
    <row r="820" spans="1:17" x14ac:dyDescent="0.25">
      <c r="A820" s="188" t="s">
        <v>1186</v>
      </c>
      <c r="B820" s="195" t="s">
        <v>1185</v>
      </c>
      <c r="C820" s="235"/>
      <c r="D820" s="235">
        <v>1.2930076167246602</v>
      </c>
      <c r="E820" s="190"/>
      <c r="F820" s="198"/>
      <c r="G820" s="198">
        <v>1.1422262844200033</v>
      </c>
      <c r="H820" s="190"/>
      <c r="I820" s="191" t="s">
        <v>87</v>
      </c>
      <c r="J820" s="191">
        <v>1.4914563312265501</v>
      </c>
      <c r="K820" s="191"/>
      <c r="L820" s="191" t="s">
        <v>87</v>
      </c>
      <c r="M820" s="191">
        <v>0.69691936320676795</v>
      </c>
      <c r="N820" s="191"/>
      <c r="O820" s="191" t="s">
        <v>87</v>
      </c>
      <c r="P820" s="191">
        <v>0.48421147357155397</v>
      </c>
      <c r="Q820" s="191"/>
    </row>
    <row r="821" spans="1:17" x14ac:dyDescent="0.25">
      <c r="A821" s="188" t="s">
        <v>1184</v>
      </c>
      <c r="B821" s="195" t="s">
        <v>1183</v>
      </c>
      <c r="C821" s="235"/>
      <c r="D821" s="235"/>
      <c r="E821" s="190"/>
      <c r="F821" s="198"/>
      <c r="G821" s="198"/>
      <c r="H821" s="190"/>
      <c r="I821" s="191" t="s">
        <v>87</v>
      </c>
      <c r="J821" s="191">
        <v>2.5969439840721101E-2</v>
      </c>
      <c r="K821" s="191"/>
      <c r="L821" s="191" t="s">
        <v>87</v>
      </c>
      <c r="M821" s="191">
        <v>4.52684238252513E-2</v>
      </c>
      <c r="N821" s="191"/>
      <c r="O821" s="191" t="s">
        <v>87</v>
      </c>
      <c r="P821" s="191" t="s">
        <v>87</v>
      </c>
      <c r="Q821" s="191"/>
    </row>
    <row r="822" spans="1:17" x14ac:dyDescent="0.25">
      <c r="A822" s="188" t="s">
        <v>1182</v>
      </c>
      <c r="B822" s="195" t="s">
        <v>1181</v>
      </c>
      <c r="C822" s="235"/>
      <c r="D822" s="235">
        <v>7.9534961543108074E-2</v>
      </c>
      <c r="E822" s="190"/>
      <c r="F822" s="198"/>
      <c r="G822" s="198">
        <v>0.25710174058067786</v>
      </c>
      <c r="H822" s="190"/>
      <c r="I822" s="191" t="s">
        <v>87</v>
      </c>
      <c r="J822" s="191">
        <v>0.184323100624846</v>
      </c>
      <c r="K822" s="191"/>
      <c r="L822" s="191" t="s">
        <v>87</v>
      </c>
      <c r="M822" s="191">
        <v>0.14983878230758299</v>
      </c>
      <c r="N822" s="191"/>
      <c r="O822" s="191" t="s">
        <v>87</v>
      </c>
      <c r="P822" s="191">
        <v>0.245865581130986</v>
      </c>
      <c r="Q822" s="191"/>
    </row>
    <row r="823" spans="1:17" x14ac:dyDescent="0.25">
      <c r="A823" s="188" t="s">
        <v>1180</v>
      </c>
      <c r="B823" s="195" t="s">
        <v>1179</v>
      </c>
      <c r="C823" s="235"/>
      <c r="D823" s="235">
        <v>3.6577037519079328E-2</v>
      </c>
      <c r="E823" s="190"/>
      <c r="F823" s="198"/>
      <c r="G823" s="198">
        <v>7.5661184363705241E-3</v>
      </c>
      <c r="H823" s="190"/>
      <c r="I823" s="191" t="s">
        <v>87</v>
      </c>
      <c r="J823" s="191">
        <v>0.12960697305723701</v>
      </c>
      <c r="K823" s="191"/>
      <c r="L823" s="191" t="s">
        <v>87</v>
      </c>
      <c r="M823" s="191">
        <v>7.3938197151903695E-2</v>
      </c>
      <c r="N823" s="191"/>
      <c r="O823" s="191" t="s">
        <v>87</v>
      </c>
      <c r="P823" s="191">
        <v>3.7090511115518601E-2</v>
      </c>
      <c r="Q823" s="191"/>
    </row>
    <row r="824" spans="1:17" x14ac:dyDescent="0.25">
      <c r="A824" s="188" t="s">
        <v>1596</v>
      </c>
      <c r="B824" s="195" t="s">
        <v>2062</v>
      </c>
      <c r="C824" s="235">
        <v>906.11276696705363</v>
      </c>
      <c r="D824" s="235">
        <v>598.2877948447599</v>
      </c>
      <c r="E824" s="190">
        <f t="shared" si="61"/>
        <v>1.5145098642738755</v>
      </c>
      <c r="F824" s="198">
        <v>927.94436977065743</v>
      </c>
      <c r="G824" s="198">
        <v>618.39247494960216</v>
      </c>
      <c r="H824" s="190">
        <f>F824/G824</f>
        <v>1.5005751320733376</v>
      </c>
      <c r="I824" s="191">
        <v>858.84146877230296</v>
      </c>
      <c r="J824" s="191">
        <v>460.17782443387398</v>
      </c>
      <c r="K824" s="191">
        <f>I824/J824</f>
        <v>1.8663251968494532</v>
      </c>
      <c r="L824" s="191">
        <v>883.91011356600404</v>
      </c>
      <c r="M824" s="191">
        <v>444.30251270210499</v>
      </c>
      <c r="N824" s="191">
        <f>L824/M824</f>
        <v>1.9894330738539987</v>
      </c>
      <c r="O824" s="191">
        <v>812.93783128663699</v>
      </c>
      <c r="P824" s="191">
        <v>468.15614445988302</v>
      </c>
      <c r="Q824" s="191">
        <f>O824/P824</f>
        <v>1.7364672896145206</v>
      </c>
    </row>
    <row r="825" spans="1:17" x14ac:dyDescent="0.25">
      <c r="A825" s="188" t="s">
        <v>1178</v>
      </c>
      <c r="B825" s="195" t="s">
        <v>1177</v>
      </c>
      <c r="C825" s="235">
        <v>737.09398076163734</v>
      </c>
      <c r="D825" s="235">
        <v>477.45810422666989</v>
      </c>
      <c r="E825" s="190">
        <f t="shared" si="61"/>
        <v>1.5437877674220126</v>
      </c>
      <c r="F825" s="198">
        <v>734.97801718830578</v>
      </c>
      <c r="G825" s="198">
        <v>490.83786693314789</v>
      </c>
      <c r="H825" s="190">
        <f>F825/G825</f>
        <v>1.4973946932427888</v>
      </c>
      <c r="I825" s="191">
        <v>697.752539337494</v>
      </c>
      <c r="J825" s="191">
        <v>357.395153678285</v>
      </c>
      <c r="K825" s="191">
        <f>I825/J825</f>
        <v>1.9523279265437024</v>
      </c>
      <c r="L825" s="191">
        <v>749.048656548444</v>
      </c>
      <c r="M825" s="191">
        <v>357.25620886412298</v>
      </c>
      <c r="N825" s="191">
        <f>L825/M825</f>
        <v>2.096670786856313</v>
      </c>
      <c r="O825" s="191">
        <v>653.92679949614103</v>
      </c>
      <c r="P825" s="191">
        <v>378.49922956921699</v>
      </c>
      <c r="Q825" s="191">
        <f>O825/P825</f>
        <v>1.727683303980295</v>
      </c>
    </row>
    <row r="826" spans="1:17" x14ac:dyDescent="0.25">
      <c r="A826" s="188" t="s">
        <v>706</v>
      </c>
      <c r="B826" s="195" t="s">
        <v>705</v>
      </c>
      <c r="C826" s="235">
        <v>288.74973466801902</v>
      </c>
      <c r="D826" s="235"/>
      <c r="E826" s="190"/>
      <c r="F826" s="198">
        <v>258.0881613817304</v>
      </c>
      <c r="G826" s="198"/>
      <c r="H826" s="190"/>
      <c r="I826" s="191">
        <v>280.37877446813002</v>
      </c>
      <c r="J826" s="191" t="s">
        <v>87</v>
      </c>
      <c r="K826" s="191"/>
      <c r="L826" s="191">
        <v>236.264600528502</v>
      </c>
      <c r="M826" s="191" t="s">
        <v>87</v>
      </c>
      <c r="N826" s="191"/>
      <c r="O826" s="191">
        <v>219.92459235458799</v>
      </c>
      <c r="P826" s="191" t="s">
        <v>87</v>
      </c>
      <c r="Q826" s="191"/>
    </row>
    <row r="827" spans="1:17" x14ac:dyDescent="0.25">
      <c r="A827" s="188" t="s">
        <v>648</v>
      </c>
      <c r="B827" s="195" t="s">
        <v>647</v>
      </c>
      <c r="C827" s="235">
        <v>175.36809984461223</v>
      </c>
      <c r="D827" s="235">
        <v>163.64234171405775</v>
      </c>
      <c r="E827" s="190">
        <f t="shared" si="61"/>
        <v>1.0716547930549882</v>
      </c>
      <c r="F827" s="198">
        <v>152.46485409988745</v>
      </c>
      <c r="G827" s="198">
        <v>178.19998042623936</v>
      </c>
      <c r="H827" s="190">
        <f t="shared" ref="H827:H835" si="62">F827/G827</f>
        <v>0.85558288915186376</v>
      </c>
      <c r="I827" s="191">
        <v>121.579005644609</v>
      </c>
      <c r="J827" s="191">
        <v>115.520950900039</v>
      </c>
      <c r="K827" s="191">
        <f t="shared" ref="K827:K835" si="63">I827/J827</f>
        <v>1.0524411779627063</v>
      </c>
      <c r="L827" s="191">
        <v>144.194419597815</v>
      </c>
      <c r="M827" s="191">
        <v>127.152644667407</v>
      </c>
      <c r="N827" s="191">
        <f t="shared" ref="N827:N835" si="64">L827/M827</f>
        <v>1.1340261146355559</v>
      </c>
      <c r="O827" s="191">
        <v>128.72519621859499</v>
      </c>
      <c r="P827" s="191">
        <v>150.62435422538601</v>
      </c>
      <c r="Q827" s="191">
        <f t="shared" ref="Q827:Q835" si="65">O827/P827</f>
        <v>0.85461077579776823</v>
      </c>
    </row>
    <row r="828" spans="1:17" x14ac:dyDescent="0.25">
      <c r="A828" s="188" t="s">
        <v>646</v>
      </c>
      <c r="B828" s="195" t="s">
        <v>645</v>
      </c>
      <c r="C828" s="235">
        <v>76.791452754029265</v>
      </c>
      <c r="D828" s="235">
        <v>92.210929970039047</v>
      </c>
      <c r="E828" s="190">
        <f t="shared" si="61"/>
        <v>0.83278037407257643</v>
      </c>
      <c r="F828" s="198">
        <v>58.356030377099344</v>
      </c>
      <c r="G828" s="198">
        <v>68.125528981997348</v>
      </c>
      <c r="H828" s="190">
        <f t="shared" si="62"/>
        <v>0.85659562940818168</v>
      </c>
      <c r="I828" s="191">
        <v>54.501337259013098</v>
      </c>
      <c r="J828" s="191">
        <v>52.528511103145</v>
      </c>
      <c r="K828" s="191">
        <f t="shared" si="63"/>
        <v>1.0375572449025683</v>
      </c>
      <c r="L828" s="191">
        <v>116.26216456952601</v>
      </c>
      <c r="M828" s="191">
        <v>65.220971279880999</v>
      </c>
      <c r="N828" s="191">
        <f t="shared" si="64"/>
        <v>1.7825886718339921</v>
      </c>
      <c r="O828" s="191">
        <v>79.808441654816306</v>
      </c>
      <c r="P828" s="191">
        <v>66.3611292459384</v>
      </c>
      <c r="Q828" s="191">
        <f t="shared" si="65"/>
        <v>1.2026383902998599</v>
      </c>
    </row>
    <row r="829" spans="1:17" x14ac:dyDescent="0.25">
      <c r="A829" s="188" t="s">
        <v>644</v>
      </c>
      <c r="B829" s="195" t="s">
        <v>643</v>
      </c>
      <c r="C829" s="235">
        <v>196.1846934949769</v>
      </c>
      <c r="D829" s="235">
        <v>221.60483254257306</v>
      </c>
      <c r="E829" s="190">
        <f t="shared" si="61"/>
        <v>0.88529068271689138</v>
      </c>
      <c r="F829" s="198">
        <v>266.06897132958863</v>
      </c>
      <c r="G829" s="198">
        <v>244.51235752491121</v>
      </c>
      <c r="H829" s="190">
        <f t="shared" si="62"/>
        <v>1.0881616537621466</v>
      </c>
      <c r="I829" s="191">
        <v>241.293421965742</v>
      </c>
      <c r="J829" s="191">
        <v>189.3456916751</v>
      </c>
      <c r="K829" s="191">
        <f t="shared" si="63"/>
        <v>1.2743539070314818</v>
      </c>
      <c r="L829" s="191">
        <v>252.327471852602</v>
      </c>
      <c r="M829" s="191">
        <v>164.88259291683499</v>
      </c>
      <c r="N829" s="191">
        <f t="shared" si="64"/>
        <v>1.5303463354671603</v>
      </c>
      <c r="O829" s="191">
        <v>225.46856926814101</v>
      </c>
      <c r="P829" s="191">
        <v>161.51374609789201</v>
      </c>
      <c r="Q829" s="191">
        <f t="shared" si="65"/>
        <v>1.39597139386196</v>
      </c>
    </row>
    <row r="830" spans="1:17" x14ac:dyDescent="0.25">
      <c r="A830" s="188" t="s">
        <v>1721</v>
      </c>
      <c r="B830" s="195" t="s">
        <v>1720</v>
      </c>
      <c r="C830" s="235">
        <v>169.01878620541615</v>
      </c>
      <c r="D830" s="235">
        <v>120.82969061809003</v>
      </c>
      <c r="E830" s="190">
        <f t="shared" si="61"/>
        <v>1.3988183313291667</v>
      </c>
      <c r="F830" s="198">
        <v>192.96635258235153</v>
      </c>
      <c r="G830" s="198">
        <v>127.5546080164543</v>
      </c>
      <c r="H830" s="190">
        <f t="shared" si="62"/>
        <v>1.5128136535644345</v>
      </c>
      <c r="I830" s="191">
        <v>161.08892943480899</v>
      </c>
      <c r="J830" s="191">
        <v>102.782670755589</v>
      </c>
      <c r="K830" s="191">
        <f t="shared" si="63"/>
        <v>1.5672771319386005</v>
      </c>
      <c r="L830" s="191">
        <v>134.86145701756001</v>
      </c>
      <c r="M830" s="191">
        <v>87.046303837982407</v>
      </c>
      <c r="N830" s="191">
        <f t="shared" si="64"/>
        <v>1.5493071051997225</v>
      </c>
      <c r="O830" s="191">
        <v>159.01103179049599</v>
      </c>
      <c r="P830" s="191">
        <v>89.656914890665504</v>
      </c>
      <c r="Q830" s="191">
        <f t="shared" si="65"/>
        <v>1.7735501158433369</v>
      </c>
    </row>
    <row r="831" spans="1:17" x14ac:dyDescent="0.25">
      <c r="A831" s="188" t="s">
        <v>1719</v>
      </c>
      <c r="B831" s="195" t="s">
        <v>1176</v>
      </c>
      <c r="C831" s="235">
        <v>159.25215411536945</v>
      </c>
      <c r="D831" s="235">
        <v>112.95763242559887</v>
      </c>
      <c r="E831" s="190">
        <f t="shared" si="61"/>
        <v>1.4098396956067851</v>
      </c>
      <c r="F831" s="198">
        <v>184.08032279165988</v>
      </c>
      <c r="G831" s="198">
        <v>112.79354013367148</v>
      </c>
      <c r="H831" s="190">
        <f t="shared" si="62"/>
        <v>1.632011217783452</v>
      </c>
      <c r="I831" s="191">
        <v>156.73593192311799</v>
      </c>
      <c r="J831" s="191">
        <v>89.768498610017701</v>
      </c>
      <c r="K831" s="191">
        <f t="shared" si="63"/>
        <v>1.7460014854879957</v>
      </c>
      <c r="L831" s="191">
        <v>132.27650786732801</v>
      </c>
      <c r="M831" s="191">
        <v>79.183250170076306</v>
      </c>
      <c r="N831" s="191">
        <f t="shared" si="64"/>
        <v>1.6705112202797137</v>
      </c>
      <c r="O831" s="191">
        <v>148.28427322078301</v>
      </c>
      <c r="P831" s="191">
        <v>84.042068024469401</v>
      </c>
      <c r="Q831" s="191">
        <f t="shared" si="65"/>
        <v>1.764405335404277</v>
      </c>
    </row>
    <row r="832" spans="1:17" x14ac:dyDescent="0.25">
      <c r="A832" s="188" t="s">
        <v>1718</v>
      </c>
      <c r="B832" s="195" t="s">
        <v>1175</v>
      </c>
      <c r="C832" s="235">
        <v>1.9730405945098384</v>
      </c>
      <c r="D832" s="235">
        <v>4.0996219955000388</v>
      </c>
      <c r="E832" s="190">
        <f t="shared" si="61"/>
        <v>0.48127378491859779</v>
      </c>
      <c r="F832" s="198">
        <v>6.8296588020570983</v>
      </c>
      <c r="G832" s="198">
        <v>7.4867219578203823</v>
      </c>
      <c r="H832" s="190">
        <f t="shared" si="62"/>
        <v>0.91223620170948949</v>
      </c>
      <c r="I832" s="191">
        <v>0.476322679304787</v>
      </c>
      <c r="J832" s="191">
        <v>5.6077221420393197</v>
      </c>
      <c r="K832" s="191">
        <f t="shared" si="63"/>
        <v>8.4940492278307883E-2</v>
      </c>
      <c r="L832" s="191">
        <v>1.41919598997857</v>
      </c>
      <c r="M832" s="191">
        <v>5.1900070922248904</v>
      </c>
      <c r="N832" s="191">
        <f t="shared" si="64"/>
        <v>0.27344779395478219</v>
      </c>
      <c r="O832" s="191">
        <v>1.5331067967010901</v>
      </c>
      <c r="P832" s="191">
        <v>2.91117287215434</v>
      </c>
      <c r="Q832" s="191">
        <f t="shared" si="65"/>
        <v>0.52662856657033663</v>
      </c>
    </row>
    <row r="833" spans="1:17" x14ac:dyDescent="0.25">
      <c r="A833" s="188" t="s">
        <v>1717</v>
      </c>
      <c r="B833" s="195" t="s">
        <v>1174</v>
      </c>
      <c r="C833" s="235">
        <v>7.7935914955368615</v>
      </c>
      <c r="D833" s="235">
        <v>3.7724361969911109</v>
      </c>
      <c r="E833" s="190">
        <f t="shared" si="61"/>
        <v>2.0659306317103567</v>
      </c>
      <c r="F833" s="198">
        <v>2.0563709886345438</v>
      </c>
      <c r="G833" s="198">
        <v>7.2743459249624314</v>
      </c>
      <c r="H833" s="190">
        <f t="shared" si="62"/>
        <v>0.2826880945512863</v>
      </c>
      <c r="I833" s="191">
        <v>3.8766748323870202</v>
      </c>
      <c r="J833" s="191">
        <v>7.4064500035320204</v>
      </c>
      <c r="K833" s="191">
        <f t="shared" si="63"/>
        <v>0.52341875399662385</v>
      </c>
      <c r="L833" s="191">
        <v>1.16575316025334</v>
      </c>
      <c r="M833" s="191">
        <v>2.6730465756812398</v>
      </c>
      <c r="N833" s="191">
        <f t="shared" si="64"/>
        <v>0.43611404711728291</v>
      </c>
      <c r="O833" s="191">
        <v>9.1936517730123395</v>
      </c>
      <c r="P833" s="191">
        <v>2.7036739940416998</v>
      </c>
      <c r="Q833" s="191">
        <f t="shared" si="65"/>
        <v>3.40042911729488</v>
      </c>
    </row>
    <row r="834" spans="1:17" x14ac:dyDescent="0.25">
      <c r="A834" s="188" t="s">
        <v>1595</v>
      </c>
      <c r="B834" s="195" t="s">
        <v>2063</v>
      </c>
      <c r="C834" s="235">
        <v>357.0521869861152</v>
      </c>
      <c r="D834" s="235">
        <v>679.19179489183273</v>
      </c>
      <c r="E834" s="190">
        <f t="shared" si="61"/>
        <v>0.52570156128428924</v>
      </c>
      <c r="F834" s="198">
        <v>621.36988813721757</v>
      </c>
      <c r="G834" s="198">
        <v>911.33244671261627</v>
      </c>
      <c r="H834" s="190">
        <f t="shared" si="62"/>
        <v>0.68182570518435981</v>
      </c>
      <c r="I834" s="191">
        <v>262.72475259746</v>
      </c>
      <c r="J834" s="191">
        <v>602.15180512446898</v>
      </c>
      <c r="K834" s="191">
        <f t="shared" si="63"/>
        <v>0.43630983144383823</v>
      </c>
      <c r="L834" s="191">
        <v>248.79684209611699</v>
      </c>
      <c r="M834" s="191">
        <v>452.76774332218298</v>
      </c>
      <c r="N834" s="191">
        <f t="shared" si="64"/>
        <v>0.54950213606333864</v>
      </c>
      <c r="O834" s="191">
        <v>467.82142261804103</v>
      </c>
      <c r="P834" s="191">
        <v>601.84444371204995</v>
      </c>
      <c r="Q834" s="191">
        <f t="shared" si="65"/>
        <v>0.77731285468486988</v>
      </c>
    </row>
    <row r="835" spans="1:17" x14ac:dyDescent="0.25">
      <c r="A835" s="188" t="s">
        <v>1173</v>
      </c>
      <c r="B835" s="195" t="s">
        <v>2064</v>
      </c>
      <c r="C835" s="235">
        <v>23.214586138878662</v>
      </c>
      <c r="D835" s="235">
        <v>168.32648421047395</v>
      </c>
      <c r="E835" s="190">
        <f t="shared" si="61"/>
        <v>0.1379140439353046</v>
      </c>
      <c r="F835" s="198">
        <v>9.34966176147827</v>
      </c>
      <c r="G835" s="198">
        <v>167.31929952916948</v>
      </c>
      <c r="H835" s="190">
        <f t="shared" si="62"/>
        <v>5.587915911546297E-2</v>
      </c>
      <c r="I835" s="191">
        <v>1.16291059794871</v>
      </c>
      <c r="J835" s="191">
        <v>94.270058137069697</v>
      </c>
      <c r="K835" s="191">
        <f t="shared" si="63"/>
        <v>1.2335948666307443E-2</v>
      </c>
      <c r="L835" s="191">
        <v>20.2001356562882</v>
      </c>
      <c r="M835" s="191">
        <v>89.991443287929897</v>
      </c>
      <c r="N835" s="191">
        <f t="shared" si="64"/>
        <v>0.22446729286980491</v>
      </c>
      <c r="O835" s="191">
        <v>223.35393613162</v>
      </c>
      <c r="P835" s="191">
        <v>81.504690291897603</v>
      </c>
      <c r="Q835" s="191">
        <f t="shared" si="65"/>
        <v>2.7403813858038015</v>
      </c>
    </row>
    <row r="836" spans="1:17" x14ac:dyDescent="0.25">
      <c r="A836" s="188" t="s">
        <v>1802</v>
      </c>
      <c r="B836" s="195" t="s">
        <v>1801</v>
      </c>
      <c r="C836" s="235">
        <v>23.214586138878662</v>
      </c>
      <c r="D836" s="235"/>
      <c r="E836" s="190"/>
      <c r="F836" s="198">
        <v>9.34966176147827</v>
      </c>
      <c r="G836" s="198"/>
      <c r="H836" s="190"/>
      <c r="I836" s="191">
        <v>1.16291059794871</v>
      </c>
      <c r="J836" s="191" t="s">
        <v>87</v>
      </c>
      <c r="K836" s="191"/>
      <c r="L836" s="191">
        <v>20.2001356562882</v>
      </c>
      <c r="M836" s="191" t="s">
        <v>87</v>
      </c>
      <c r="N836" s="191"/>
      <c r="O836" s="191">
        <v>223.35393613162</v>
      </c>
      <c r="P836" s="191" t="s">
        <v>87</v>
      </c>
      <c r="Q836" s="191"/>
    </row>
    <row r="837" spans="1:17" x14ac:dyDescent="0.25">
      <c r="A837" s="188" t="s">
        <v>642</v>
      </c>
      <c r="B837" s="195" t="s">
        <v>641</v>
      </c>
      <c r="C837" s="235"/>
      <c r="D837" s="235">
        <v>8.7464781332177104</v>
      </c>
      <c r="E837" s="190"/>
      <c r="F837" s="198"/>
      <c r="G837" s="198">
        <v>28.322084920907496</v>
      </c>
      <c r="H837" s="190"/>
      <c r="I837" s="191" t="s">
        <v>87</v>
      </c>
      <c r="J837" s="191">
        <v>29.046772665636301</v>
      </c>
      <c r="K837" s="191"/>
      <c r="L837" s="191" t="s">
        <v>87</v>
      </c>
      <c r="M837" s="191">
        <v>25.645651297922701</v>
      </c>
      <c r="N837" s="191"/>
      <c r="O837" s="191" t="s">
        <v>87</v>
      </c>
      <c r="P837" s="191">
        <v>17.8482180632971</v>
      </c>
      <c r="Q837" s="191"/>
    </row>
    <row r="838" spans="1:17" x14ac:dyDescent="0.25">
      <c r="A838" s="188" t="s">
        <v>640</v>
      </c>
      <c r="B838" s="195" t="s">
        <v>639</v>
      </c>
      <c r="C838" s="235"/>
      <c r="D838" s="235">
        <v>159.58000607725623</v>
      </c>
      <c r="E838" s="190"/>
      <c r="F838" s="198"/>
      <c r="G838" s="198">
        <v>138.997214608262</v>
      </c>
      <c r="H838" s="190"/>
      <c r="I838" s="191" t="s">
        <v>87</v>
      </c>
      <c r="J838" s="191">
        <v>65.2232854714334</v>
      </c>
      <c r="K838" s="191"/>
      <c r="L838" s="191" t="s">
        <v>87</v>
      </c>
      <c r="M838" s="191">
        <v>64.345791990007299</v>
      </c>
      <c r="N838" s="191"/>
      <c r="O838" s="191" t="s">
        <v>87</v>
      </c>
      <c r="P838" s="191">
        <v>63.6564722286004</v>
      </c>
      <c r="Q838" s="191"/>
    </row>
    <row r="839" spans="1:17" x14ac:dyDescent="0.25">
      <c r="A839" s="188" t="s">
        <v>1172</v>
      </c>
      <c r="B839" s="195" t="s">
        <v>2065</v>
      </c>
      <c r="C839" s="235">
        <v>75.641425778249555</v>
      </c>
      <c r="D839" s="235">
        <v>157.86182441164479</v>
      </c>
      <c r="E839" s="190">
        <f t="shared" ref="E839:E897" si="66">C839/D839</f>
        <v>0.47916224242413996</v>
      </c>
      <c r="F839" s="198">
        <v>297.54467254507608</v>
      </c>
      <c r="G839" s="198">
        <v>346.99585378376219</v>
      </c>
      <c r="H839" s="190">
        <f>F839/G839</f>
        <v>0.85748768839900125</v>
      </c>
      <c r="I839" s="191" t="s">
        <v>87</v>
      </c>
      <c r="J839" s="191">
        <v>212.23016213458999</v>
      </c>
      <c r="K839" s="191"/>
      <c r="L839" s="191">
        <v>5.8533685136360996</v>
      </c>
      <c r="M839" s="191">
        <v>109.86046015130199</v>
      </c>
      <c r="N839" s="191">
        <f>L839/M839</f>
        <v>5.3280029098501179E-2</v>
      </c>
      <c r="O839" s="191" t="s">
        <v>87</v>
      </c>
      <c r="P839" s="191">
        <v>279.35929518155302</v>
      </c>
      <c r="Q839" s="191"/>
    </row>
    <row r="840" spans="1:17" x14ac:dyDescent="0.25">
      <c r="A840" s="188" t="s">
        <v>638</v>
      </c>
      <c r="B840" s="195" t="s">
        <v>637</v>
      </c>
      <c r="C840" s="235"/>
      <c r="D840" s="235">
        <v>15.940320404410691</v>
      </c>
      <c r="E840" s="190"/>
      <c r="F840" s="198"/>
      <c r="G840" s="198">
        <v>144.51697383878147</v>
      </c>
      <c r="H840" s="190"/>
      <c r="I840" s="191" t="s">
        <v>87</v>
      </c>
      <c r="J840" s="191">
        <v>18.755797107867899</v>
      </c>
      <c r="K840" s="191"/>
      <c r="L840" s="191" t="s">
        <v>87</v>
      </c>
      <c r="M840" s="191">
        <v>4.7519681507636697</v>
      </c>
      <c r="N840" s="191"/>
      <c r="O840" s="191" t="s">
        <v>87</v>
      </c>
      <c r="P840" s="191">
        <v>201.56032792599501</v>
      </c>
      <c r="Q840" s="191"/>
    </row>
    <row r="841" spans="1:17" x14ac:dyDescent="0.25">
      <c r="A841" s="188" t="s">
        <v>636</v>
      </c>
      <c r="B841" s="195" t="s">
        <v>635</v>
      </c>
      <c r="C841" s="235"/>
      <c r="D841" s="235">
        <v>43.775583307350026</v>
      </c>
      <c r="E841" s="190"/>
      <c r="F841" s="198"/>
      <c r="G841" s="198">
        <v>33.962632781414641</v>
      </c>
      <c r="H841" s="190"/>
      <c r="I841" s="191" t="s">
        <v>87</v>
      </c>
      <c r="J841" s="191">
        <v>54.101055657619902</v>
      </c>
      <c r="K841" s="191"/>
      <c r="L841" s="191" t="s">
        <v>87</v>
      </c>
      <c r="M841" s="191">
        <v>27.291157716383101</v>
      </c>
      <c r="N841" s="191"/>
      <c r="O841" s="191" t="s">
        <v>87</v>
      </c>
      <c r="P841" s="191">
        <v>33.659299547625203</v>
      </c>
      <c r="Q841" s="191"/>
    </row>
    <row r="842" spans="1:17" x14ac:dyDescent="0.25">
      <c r="A842" s="188" t="s">
        <v>634</v>
      </c>
      <c r="B842" s="195" t="s">
        <v>633</v>
      </c>
      <c r="C842" s="235"/>
      <c r="D842" s="235">
        <v>98.145920699884087</v>
      </c>
      <c r="E842" s="190"/>
      <c r="F842" s="198"/>
      <c r="G842" s="198">
        <v>168.51624716356605</v>
      </c>
      <c r="H842" s="190"/>
      <c r="I842" s="191" t="s">
        <v>87</v>
      </c>
      <c r="J842" s="191">
        <v>139.373309369103</v>
      </c>
      <c r="K842" s="191"/>
      <c r="L842" s="191" t="s">
        <v>87</v>
      </c>
      <c r="M842" s="191">
        <v>77.817334284154896</v>
      </c>
      <c r="N842" s="191"/>
      <c r="O842" s="191" t="s">
        <v>87</v>
      </c>
      <c r="P842" s="191">
        <v>44.139667707932801</v>
      </c>
      <c r="Q842" s="191"/>
    </row>
    <row r="843" spans="1:17" x14ac:dyDescent="0.25">
      <c r="A843" s="188" t="s">
        <v>1800</v>
      </c>
      <c r="B843" s="195" t="s">
        <v>1799</v>
      </c>
      <c r="C843" s="235">
        <v>75.641425778249555</v>
      </c>
      <c r="D843" s="235"/>
      <c r="E843" s="190"/>
      <c r="F843" s="198">
        <v>297.54467254507608</v>
      </c>
      <c r="G843" s="198"/>
      <c r="H843" s="190"/>
      <c r="I843" s="191">
        <v>19.384859720228601</v>
      </c>
      <c r="J843" s="191">
        <v>14.1420582429294</v>
      </c>
      <c r="K843" s="191">
        <f>I843/J843</f>
        <v>1.3707240761733139</v>
      </c>
      <c r="L843" s="191">
        <v>1.8639335295120201</v>
      </c>
      <c r="M843" s="191">
        <v>18.737147236652799</v>
      </c>
      <c r="N843" s="191">
        <f>L843/M843</f>
        <v>9.9477978476140372E-2</v>
      </c>
      <c r="O843" s="191">
        <v>1.8841063687869799</v>
      </c>
      <c r="P843" s="191">
        <v>17.096919911210001</v>
      </c>
      <c r="Q843" s="191">
        <f>O843/P843</f>
        <v>0.11020150872623675</v>
      </c>
    </row>
    <row r="844" spans="1:17" x14ac:dyDescent="0.25">
      <c r="A844" s="188" t="s">
        <v>1171</v>
      </c>
      <c r="B844" s="195" t="s">
        <v>2066</v>
      </c>
      <c r="C844" s="235">
        <v>6.8796895484137828</v>
      </c>
      <c r="D844" s="235">
        <v>28.911316675162805</v>
      </c>
      <c r="E844" s="190">
        <f t="shared" si="66"/>
        <v>0.23795836162397963</v>
      </c>
      <c r="F844" s="198">
        <v>3.3899963574931538</v>
      </c>
      <c r="G844" s="198">
        <v>31.917407945021917</v>
      </c>
      <c r="H844" s="190">
        <f>F844/G844</f>
        <v>0.10621151828282734</v>
      </c>
      <c r="I844" s="191" t="s">
        <v>87</v>
      </c>
      <c r="J844" s="191" t="s">
        <v>87</v>
      </c>
      <c r="K844" s="191"/>
      <c r="L844" s="191">
        <v>5.8533685136360996</v>
      </c>
      <c r="M844" s="191" t="s">
        <v>87</v>
      </c>
      <c r="N844" s="191"/>
      <c r="O844" s="191" t="s">
        <v>87</v>
      </c>
      <c r="P844" s="191" t="s">
        <v>87</v>
      </c>
      <c r="Q844" s="191"/>
    </row>
    <row r="845" spans="1:17" x14ac:dyDescent="0.25">
      <c r="A845" s="188" t="s">
        <v>632</v>
      </c>
      <c r="B845" s="195" t="s">
        <v>631</v>
      </c>
      <c r="C845" s="235">
        <v>0.59011300834224789</v>
      </c>
      <c r="D845" s="235">
        <v>0.4020827591714608</v>
      </c>
      <c r="E845" s="190">
        <f t="shared" si="66"/>
        <v>1.4676406657133116</v>
      </c>
      <c r="F845" s="198">
        <v>9.8517177122651275E-2</v>
      </c>
      <c r="G845" s="198">
        <v>8.6335548147169094E-2</v>
      </c>
      <c r="H845" s="190">
        <f>F845/G845</f>
        <v>1.1410963298074759</v>
      </c>
      <c r="I845" s="191">
        <v>1.8687821207262201</v>
      </c>
      <c r="J845" s="191">
        <v>5.5377982864520003E-2</v>
      </c>
      <c r="K845" s="191">
        <f>I845/J845</f>
        <v>33.745940607806538</v>
      </c>
      <c r="L845" s="191">
        <v>1.1884299397141</v>
      </c>
      <c r="M845" s="191">
        <v>3.0749410714306501E-2</v>
      </c>
      <c r="N845" s="191">
        <f>L845/M845</f>
        <v>38.648868778521667</v>
      </c>
      <c r="O845" s="191">
        <v>1.35816318262501</v>
      </c>
      <c r="P845" s="191">
        <v>6.3758718537317599E-2</v>
      </c>
      <c r="Q845" s="191">
        <f>O845/P845</f>
        <v>21.301607274777414</v>
      </c>
    </row>
    <row r="846" spans="1:17" x14ac:dyDescent="0.25">
      <c r="A846" s="188" t="s">
        <v>630</v>
      </c>
      <c r="B846" s="195" t="s">
        <v>629</v>
      </c>
      <c r="C846" s="235"/>
      <c r="D846" s="235">
        <v>4.9842545390434134</v>
      </c>
      <c r="E846" s="190"/>
      <c r="F846" s="198"/>
      <c r="G846" s="198">
        <v>7.0115653567109648</v>
      </c>
      <c r="H846" s="190"/>
      <c r="I846" s="191" t="s">
        <v>87</v>
      </c>
      <c r="J846" s="191">
        <v>3.73506293670548</v>
      </c>
      <c r="K846" s="191"/>
      <c r="L846" s="191" t="s">
        <v>87</v>
      </c>
      <c r="M846" s="191">
        <v>3.36281549188881</v>
      </c>
      <c r="N846" s="191"/>
      <c r="O846" s="191" t="s">
        <v>87</v>
      </c>
      <c r="P846" s="191">
        <v>1.06144173525902</v>
      </c>
      <c r="Q846" s="191"/>
    </row>
    <row r="847" spans="1:17" x14ac:dyDescent="0.25">
      <c r="A847" s="188" t="s">
        <v>628</v>
      </c>
      <c r="B847" s="195" t="s">
        <v>627</v>
      </c>
      <c r="C847" s="235"/>
      <c r="D847" s="235">
        <v>0.48815350710686772</v>
      </c>
      <c r="E847" s="190"/>
      <c r="F847" s="198"/>
      <c r="G847" s="198">
        <v>3.1904903801196691</v>
      </c>
      <c r="H847" s="190"/>
      <c r="I847" s="191" t="s">
        <v>87</v>
      </c>
      <c r="J847" s="191">
        <v>0.73120127659708001</v>
      </c>
      <c r="K847" s="191"/>
      <c r="L847" s="191" t="s">
        <v>87</v>
      </c>
      <c r="M847" s="191">
        <v>0.85332824347135905</v>
      </c>
      <c r="N847" s="191"/>
      <c r="O847" s="191" t="s">
        <v>87</v>
      </c>
      <c r="P847" s="191">
        <v>1.65006333890715</v>
      </c>
      <c r="Q847" s="191"/>
    </row>
    <row r="848" spans="1:17" x14ac:dyDescent="0.25">
      <c r="A848" s="188" t="s">
        <v>626</v>
      </c>
      <c r="B848" s="195" t="s">
        <v>625</v>
      </c>
      <c r="C848" s="235"/>
      <c r="D848" s="235">
        <v>22.178541906871896</v>
      </c>
      <c r="E848" s="190"/>
      <c r="F848" s="198"/>
      <c r="G848" s="198">
        <v>20.006921348148826</v>
      </c>
      <c r="H848" s="190"/>
      <c r="I848" s="191" t="s">
        <v>87</v>
      </c>
      <c r="J848" s="191">
        <v>9.0655577676066894</v>
      </c>
      <c r="K848" s="191"/>
      <c r="L848" s="191" t="s">
        <v>87</v>
      </c>
      <c r="M848" s="191">
        <v>13.5349614297558</v>
      </c>
      <c r="N848" s="191"/>
      <c r="O848" s="191" t="s">
        <v>87</v>
      </c>
      <c r="P848" s="191">
        <v>9.9121710887112204</v>
      </c>
      <c r="Q848" s="191"/>
    </row>
    <row r="849" spans="1:17" x14ac:dyDescent="0.25">
      <c r="A849" s="188" t="s">
        <v>624</v>
      </c>
      <c r="B849" s="195" t="s">
        <v>623</v>
      </c>
      <c r="C849" s="235"/>
      <c r="D849" s="235">
        <v>0.49860376140974794</v>
      </c>
      <c r="E849" s="190"/>
      <c r="F849" s="198"/>
      <c r="G849" s="198">
        <v>1.4149202924020818</v>
      </c>
      <c r="H849" s="190"/>
      <c r="I849" s="191" t="s">
        <v>87</v>
      </c>
      <c r="J849" s="191">
        <v>0.15222117086008599</v>
      </c>
      <c r="K849" s="191"/>
      <c r="L849" s="191" t="s">
        <v>87</v>
      </c>
      <c r="M849" s="191">
        <v>0.59167541015578096</v>
      </c>
      <c r="N849" s="191"/>
      <c r="O849" s="191" t="s">
        <v>87</v>
      </c>
      <c r="P849" s="191">
        <v>0.94075824436824196</v>
      </c>
      <c r="Q849" s="191"/>
    </row>
    <row r="850" spans="1:17" x14ac:dyDescent="0.25">
      <c r="A850" s="188" t="s">
        <v>622</v>
      </c>
      <c r="B850" s="195" t="s">
        <v>621</v>
      </c>
      <c r="C850" s="235"/>
      <c r="D850" s="235"/>
      <c r="E850" s="190"/>
      <c r="F850" s="198"/>
      <c r="G850" s="198"/>
      <c r="H850" s="190"/>
      <c r="I850" s="191" t="s">
        <v>87</v>
      </c>
      <c r="J850" s="191" t="s">
        <v>87</v>
      </c>
      <c r="K850" s="191"/>
      <c r="L850" s="191" t="s">
        <v>87</v>
      </c>
      <c r="M850" s="191" t="s">
        <v>87</v>
      </c>
      <c r="N850" s="191"/>
      <c r="O850" s="191" t="s">
        <v>87</v>
      </c>
      <c r="P850" s="191">
        <v>0.27848917332544498</v>
      </c>
      <c r="Q850" s="191"/>
    </row>
    <row r="851" spans="1:17" x14ac:dyDescent="0.25">
      <c r="A851" s="188" t="s">
        <v>620</v>
      </c>
      <c r="B851" s="195" t="s">
        <v>619</v>
      </c>
      <c r="C851" s="235"/>
      <c r="D851" s="235">
        <v>0.35968020155941621</v>
      </c>
      <c r="E851" s="190"/>
      <c r="F851" s="198"/>
      <c r="G851" s="198">
        <v>0.20717501949320816</v>
      </c>
      <c r="H851" s="190"/>
      <c r="I851" s="191" t="s">
        <v>87</v>
      </c>
      <c r="J851" s="191">
        <v>0.40263710829551402</v>
      </c>
      <c r="K851" s="191"/>
      <c r="L851" s="191" t="s">
        <v>87</v>
      </c>
      <c r="M851" s="191">
        <v>0.36361725066671402</v>
      </c>
      <c r="N851" s="191"/>
      <c r="O851" s="191" t="s">
        <v>87</v>
      </c>
      <c r="P851" s="191">
        <v>3.1902376121015901</v>
      </c>
      <c r="Q851" s="191"/>
    </row>
    <row r="852" spans="1:17" x14ac:dyDescent="0.25">
      <c r="A852" s="188" t="s">
        <v>1798</v>
      </c>
      <c r="B852" s="195" t="s">
        <v>1797</v>
      </c>
      <c r="C852" s="235">
        <v>6.2895765400715344</v>
      </c>
      <c r="D852" s="235"/>
      <c r="E852" s="190"/>
      <c r="F852" s="198">
        <v>3.2914791803705024</v>
      </c>
      <c r="G852" s="198"/>
      <c r="H852" s="190"/>
      <c r="I852" s="191">
        <v>17.516077599502399</v>
      </c>
      <c r="J852" s="191" t="s">
        <v>87</v>
      </c>
      <c r="K852" s="191"/>
      <c r="L852" s="191">
        <v>0.67550358979792102</v>
      </c>
      <c r="M852" s="191" t="s">
        <v>87</v>
      </c>
      <c r="N852" s="191"/>
      <c r="O852" s="191">
        <v>0.525943186161969</v>
      </c>
      <c r="P852" s="191" t="s">
        <v>87</v>
      </c>
      <c r="Q852" s="191"/>
    </row>
    <row r="853" spans="1:17" x14ac:dyDescent="0.25">
      <c r="A853" s="188" t="s">
        <v>1169</v>
      </c>
      <c r="B853" s="195" t="s">
        <v>1168</v>
      </c>
      <c r="C853" s="235"/>
      <c r="D853" s="235">
        <v>5.8262648204958127</v>
      </c>
      <c r="E853" s="190"/>
      <c r="F853" s="198">
        <v>2.1272339066281591</v>
      </c>
      <c r="G853" s="198">
        <v>2.8861190749320333</v>
      </c>
      <c r="H853" s="190">
        <f>F853/G853</f>
        <v>0.73705687513196405</v>
      </c>
      <c r="I853" s="191" t="s">
        <v>87</v>
      </c>
      <c r="J853" s="191">
        <v>1.49072551577876</v>
      </c>
      <c r="K853" s="191"/>
      <c r="L853" s="191" t="s">
        <v>87</v>
      </c>
      <c r="M853" s="191">
        <v>6.9339861701070902</v>
      </c>
      <c r="N853" s="191"/>
      <c r="O853" s="191" t="s">
        <v>87</v>
      </c>
      <c r="P853" s="191">
        <v>1.2272587249801501</v>
      </c>
      <c r="Q853" s="191"/>
    </row>
    <row r="854" spans="1:17" x14ac:dyDescent="0.25">
      <c r="A854" s="188" t="s">
        <v>1167</v>
      </c>
      <c r="B854" s="195" t="s">
        <v>1166</v>
      </c>
      <c r="C854" s="235">
        <v>3.322657302117543</v>
      </c>
      <c r="D854" s="235">
        <v>14.483951814681944</v>
      </c>
      <c r="E854" s="190">
        <f t="shared" si="66"/>
        <v>0.22940267577730172</v>
      </c>
      <c r="F854" s="198">
        <v>4.6433952789043733</v>
      </c>
      <c r="G854" s="198">
        <v>14.320865126629315</v>
      </c>
      <c r="H854" s="190">
        <f>F854/G854</f>
        <v>0.32423985826597085</v>
      </c>
      <c r="I854" s="191">
        <v>0.31357390506278099</v>
      </c>
      <c r="J854" s="191">
        <v>12.535646604086701</v>
      </c>
      <c r="K854" s="191">
        <f>I854/J854</f>
        <v>2.5014577625421724E-2</v>
      </c>
      <c r="L854" s="191">
        <v>2.2994005203967398</v>
      </c>
      <c r="M854" s="191">
        <v>5.8876294220028402</v>
      </c>
      <c r="N854" s="191">
        <f>L854/M854</f>
        <v>0.39054776644120631</v>
      </c>
      <c r="O854" s="191">
        <v>0.95838975439840901</v>
      </c>
      <c r="P854" s="191">
        <v>8.7933614179728696</v>
      </c>
      <c r="Q854" s="191">
        <f>O854/P854</f>
        <v>0.10899014709432314</v>
      </c>
    </row>
    <row r="855" spans="1:17" x14ac:dyDescent="0.25">
      <c r="A855" s="188" t="s">
        <v>1165</v>
      </c>
      <c r="B855" s="195" t="s">
        <v>2067</v>
      </c>
      <c r="C855" s="235">
        <v>193.19558225337772</v>
      </c>
      <c r="D855" s="235">
        <v>227.3515652832634</v>
      </c>
      <c r="E855" s="190">
        <f t="shared" si="66"/>
        <v>0.84976578900026567</v>
      </c>
      <c r="F855" s="198">
        <v>245.76186034130603</v>
      </c>
      <c r="G855" s="198">
        <v>277.96576245929947</v>
      </c>
      <c r="H855" s="190">
        <f>F855/G855</f>
        <v>0.88414435708531258</v>
      </c>
      <c r="I855" s="191">
        <v>205.45234126939599</v>
      </c>
      <c r="J855" s="191">
        <v>229.08888103938099</v>
      </c>
      <c r="K855" s="191">
        <f>I855/J855</f>
        <v>0.89682371460917032</v>
      </c>
      <c r="L855" s="191">
        <v>155.117437952584</v>
      </c>
      <c r="M855" s="191">
        <v>166.68689123791501</v>
      </c>
      <c r="N855" s="191">
        <f>L855/M855</f>
        <v>0.93059170280632486</v>
      </c>
      <c r="O855" s="191">
        <v>180.66151705786601</v>
      </c>
      <c r="P855" s="191">
        <v>148.14898540554</v>
      </c>
      <c r="Q855" s="191">
        <f>O855/P855</f>
        <v>1.2194583483871109</v>
      </c>
    </row>
    <row r="856" spans="1:17" x14ac:dyDescent="0.25">
      <c r="A856" s="188" t="s">
        <v>618</v>
      </c>
      <c r="B856" s="195" t="s">
        <v>617</v>
      </c>
      <c r="C856" s="235">
        <v>44.039149042422572</v>
      </c>
      <c r="D856" s="235">
        <v>82.451863525410204</v>
      </c>
      <c r="E856" s="190">
        <f t="shared" si="66"/>
        <v>0.53411951118424983</v>
      </c>
      <c r="F856" s="198">
        <v>111.75544128917885</v>
      </c>
      <c r="G856" s="198">
        <v>114.7669546079147</v>
      </c>
      <c r="H856" s="190">
        <f>F856/G856</f>
        <v>0.97375975228214195</v>
      </c>
      <c r="I856" s="191">
        <v>54.534791986687203</v>
      </c>
      <c r="J856" s="191">
        <v>95.109138443420804</v>
      </c>
      <c r="K856" s="191">
        <f>I856/J856</f>
        <v>0.57339171481538809</v>
      </c>
      <c r="L856" s="191">
        <v>41.304193559136301</v>
      </c>
      <c r="M856" s="191">
        <v>64.276522991679599</v>
      </c>
      <c r="N856" s="191">
        <f>L856/M856</f>
        <v>0.64260155398391738</v>
      </c>
      <c r="O856" s="191">
        <v>49.012597662161802</v>
      </c>
      <c r="P856" s="191">
        <v>57.302015698587198</v>
      </c>
      <c r="Q856" s="191">
        <f>O856/P856</f>
        <v>0.85533810747551464</v>
      </c>
    </row>
    <row r="857" spans="1:17" x14ac:dyDescent="0.25">
      <c r="A857" s="188" t="s">
        <v>616</v>
      </c>
      <c r="B857" s="195" t="s">
        <v>615</v>
      </c>
      <c r="C857" s="235">
        <v>52.268832338769258</v>
      </c>
      <c r="D857" s="235">
        <v>60.592384559877544</v>
      </c>
      <c r="E857" s="190">
        <f t="shared" si="66"/>
        <v>0.86263039024511523</v>
      </c>
      <c r="F857" s="198">
        <v>27.850902000402222</v>
      </c>
      <c r="G857" s="198">
        <v>56.10681151052767</v>
      </c>
      <c r="H857" s="190">
        <f>F857/G857</f>
        <v>0.49639074562589219</v>
      </c>
      <c r="I857" s="191">
        <v>52.9701096793098</v>
      </c>
      <c r="J857" s="191">
        <v>40.6890971832904</v>
      </c>
      <c r="K857" s="191">
        <f>I857/J857</f>
        <v>1.3018256325692767</v>
      </c>
      <c r="L857" s="191">
        <v>9.6327104651251005</v>
      </c>
      <c r="M857" s="191">
        <v>23.8455039541339</v>
      </c>
      <c r="N857" s="191">
        <f>L857/M857</f>
        <v>0.40396338377470764</v>
      </c>
      <c r="O857" s="191">
        <v>29.2215556323474</v>
      </c>
      <c r="P857" s="191">
        <v>25.082391409324099</v>
      </c>
      <c r="Q857" s="191">
        <f>O857/P857</f>
        <v>1.1650227107724909</v>
      </c>
    </row>
    <row r="858" spans="1:17" x14ac:dyDescent="0.25">
      <c r="A858" s="188" t="s">
        <v>2087</v>
      </c>
      <c r="B858" s="195" t="s">
        <v>697</v>
      </c>
      <c r="C858" s="235">
        <v>0.94089351351407935</v>
      </c>
      <c r="D858" s="235"/>
      <c r="E858" s="190"/>
      <c r="F858" s="198">
        <v>7.8645040939565966E-2</v>
      </c>
      <c r="G858" s="198"/>
      <c r="H858" s="190"/>
      <c r="I858" s="191">
        <v>2.6776730947498999</v>
      </c>
      <c r="J858" s="191" t="s">
        <v>87</v>
      </c>
      <c r="K858" s="191"/>
      <c r="L858" s="191">
        <v>4.7909951401443402</v>
      </c>
      <c r="M858" s="191" t="s">
        <v>87</v>
      </c>
      <c r="N858" s="191"/>
      <c r="O858" s="191" t="s">
        <v>87</v>
      </c>
      <c r="P858" s="191" t="s">
        <v>87</v>
      </c>
      <c r="Q858" s="191"/>
    </row>
    <row r="859" spans="1:17" x14ac:dyDescent="0.25">
      <c r="A859" s="188" t="s">
        <v>614</v>
      </c>
      <c r="B859" s="195" t="s">
        <v>613</v>
      </c>
      <c r="C859" s="235">
        <v>1.7627861630057815</v>
      </c>
      <c r="D859" s="235">
        <v>0.8851802970879793</v>
      </c>
      <c r="E859" s="190">
        <f t="shared" si="66"/>
        <v>1.9914430639779319</v>
      </c>
      <c r="F859" s="198">
        <v>0.97876231955520177</v>
      </c>
      <c r="G859" s="198">
        <v>0.80707579715399824</v>
      </c>
      <c r="H859" s="190">
        <f>F859/G859</f>
        <v>1.2127266398108132</v>
      </c>
      <c r="I859" s="191">
        <v>7.0610540189394194E-2</v>
      </c>
      <c r="J859" s="191">
        <v>0.26490013696508502</v>
      </c>
      <c r="K859" s="191">
        <f>I859/J859</f>
        <v>0.26655531778264413</v>
      </c>
      <c r="L859" s="191" t="s">
        <v>87</v>
      </c>
      <c r="M859" s="191">
        <v>0.21986355917971401</v>
      </c>
      <c r="N859" s="191"/>
      <c r="O859" s="191" t="s">
        <v>87</v>
      </c>
      <c r="P859" s="191" t="s">
        <v>87</v>
      </c>
      <c r="Q859" s="191"/>
    </row>
    <row r="860" spans="1:17" x14ac:dyDescent="0.25">
      <c r="A860" s="188" t="s">
        <v>612</v>
      </c>
      <c r="B860" s="195" t="s">
        <v>611</v>
      </c>
      <c r="C860" s="235">
        <v>12.551352125149897</v>
      </c>
      <c r="D860" s="235">
        <v>16.483042763520231</v>
      </c>
      <c r="E860" s="190">
        <f t="shared" si="66"/>
        <v>0.76147057950539132</v>
      </c>
      <c r="F860" s="198">
        <v>13.201583131517017</v>
      </c>
      <c r="G860" s="198">
        <v>21.1839510466558</v>
      </c>
      <c r="H860" s="190">
        <f>F860/G860</f>
        <v>0.62318795499676549</v>
      </c>
      <c r="I860" s="191">
        <v>11.335995807637101</v>
      </c>
      <c r="J860" s="191">
        <v>14.165597752100201</v>
      </c>
      <c r="K860" s="191">
        <f>I860/J860</f>
        <v>0.80024832033342319</v>
      </c>
      <c r="L860" s="191">
        <v>18.174428061140201</v>
      </c>
      <c r="M860" s="191">
        <v>9.7760136041257404</v>
      </c>
      <c r="N860" s="191">
        <f>L860/M860</f>
        <v>1.8590837530616882</v>
      </c>
      <c r="O860" s="191">
        <v>15.612064038377699</v>
      </c>
      <c r="P860" s="191">
        <v>9.7165364227131601</v>
      </c>
      <c r="Q860" s="191">
        <f>O860/P860</f>
        <v>1.6067519699595099</v>
      </c>
    </row>
    <row r="861" spans="1:17" x14ac:dyDescent="0.25">
      <c r="A861" s="188" t="s">
        <v>610</v>
      </c>
      <c r="B861" s="195" t="s">
        <v>609</v>
      </c>
      <c r="C861" s="235">
        <v>30.672060536386834</v>
      </c>
      <c r="D861" s="235">
        <v>38.504121332404779</v>
      </c>
      <c r="E861" s="190">
        <f t="shared" si="66"/>
        <v>0.7965916238315367</v>
      </c>
      <c r="F861" s="198">
        <v>58.852397115844035</v>
      </c>
      <c r="G861" s="198">
        <v>55.586284196892841</v>
      </c>
      <c r="H861" s="190">
        <f>F861/G861</f>
        <v>1.0587575328363785</v>
      </c>
      <c r="I861" s="191">
        <v>53.435772515154298</v>
      </c>
      <c r="J861" s="191">
        <v>53.898340383085497</v>
      </c>
      <c r="K861" s="191">
        <f>I861/J861</f>
        <v>0.99141777159290112</v>
      </c>
      <c r="L861" s="191">
        <v>37.6404645194431</v>
      </c>
      <c r="M861" s="191">
        <v>43.713830026875499</v>
      </c>
      <c r="N861" s="191">
        <f>L861/M861</f>
        <v>0.86106535383199179</v>
      </c>
      <c r="O861" s="191">
        <v>44.9451053306598</v>
      </c>
      <c r="P861" s="191">
        <v>39.6649420160091</v>
      </c>
      <c r="Q861" s="191">
        <f>O861/P861</f>
        <v>1.1331191487061694</v>
      </c>
    </row>
    <row r="862" spans="1:17" x14ac:dyDescent="0.25">
      <c r="A862" s="188" t="s">
        <v>608</v>
      </c>
      <c r="B862" s="195" t="s">
        <v>607</v>
      </c>
      <c r="C862" s="235">
        <v>1.5256958094894377</v>
      </c>
      <c r="D862" s="235">
        <v>11.704431480129927</v>
      </c>
      <c r="E862" s="190">
        <f t="shared" si="66"/>
        <v>0.13035197925499767</v>
      </c>
      <c r="F862" s="198">
        <v>1.6817688841191485</v>
      </c>
      <c r="G862" s="198">
        <v>7.2613751023434556</v>
      </c>
      <c r="H862" s="190">
        <f>F862/G862</f>
        <v>0.2316047388292051</v>
      </c>
      <c r="I862" s="191">
        <v>1.40704793825921</v>
      </c>
      <c r="J862" s="191">
        <v>6.4757309041801703</v>
      </c>
      <c r="K862" s="191">
        <f>I862/J862</f>
        <v>0.21728017409601469</v>
      </c>
      <c r="L862" s="191">
        <v>4.0540148930136901</v>
      </c>
      <c r="M862" s="191">
        <v>7.2261874178386201</v>
      </c>
      <c r="N862" s="191">
        <f>L862/M862</f>
        <v>0.56101712543545701</v>
      </c>
      <c r="O862" s="191">
        <v>6.49829912095651</v>
      </c>
      <c r="P862" s="191">
        <v>4.7968199467962398</v>
      </c>
      <c r="Q862" s="191">
        <f>O862/P862</f>
        <v>1.3547098271421831</v>
      </c>
    </row>
    <row r="863" spans="1:17" x14ac:dyDescent="0.25">
      <c r="A863" s="188" t="s">
        <v>606</v>
      </c>
      <c r="B863" s="195" t="s">
        <v>1796</v>
      </c>
      <c r="C863" s="235">
        <v>10.969601351333358</v>
      </c>
      <c r="D863" s="235"/>
      <c r="E863" s="190"/>
      <c r="F863" s="198">
        <v>3.5833587768832666</v>
      </c>
      <c r="G863" s="198"/>
      <c r="H863" s="190"/>
      <c r="I863" s="191">
        <v>9.4973908164483305</v>
      </c>
      <c r="J863" s="191" t="s">
        <v>87</v>
      </c>
      <c r="K863" s="191"/>
      <c r="L863" s="191">
        <v>15.8746640084475</v>
      </c>
      <c r="M863" s="191" t="s">
        <v>87</v>
      </c>
      <c r="N863" s="191"/>
      <c r="O863" s="191">
        <v>10.7473473256549</v>
      </c>
      <c r="P863" s="191" t="s">
        <v>87</v>
      </c>
      <c r="Q863" s="191"/>
    </row>
    <row r="864" spans="1:17" x14ac:dyDescent="0.25">
      <c r="A864" s="188" t="s">
        <v>606</v>
      </c>
      <c r="B864" s="195" t="s">
        <v>605</v>
      </c>
      <c r="C864" s="235"/>
      <c r="D864" s="235">
        <v>8.1271175996862954</v>
      </c>
      <c r="E864" s="190"/>
      <c r="F864" s="198"/>
      <c r="G864" s="198">
        <v>11.096166607719768</v>
      </c>
      <c r="H864" s="190"/>
      <c r="I864" s="191" t="s">
        <v>87</v>
      </c>
      <c r="J864" s="191">
        <v>8.2153952171272202</v>
      </c>
      <c r="K864" s="191"/>
      <c r="L864" s="191" t="s">
        <v>87</v>
      </c>
      <c r="M864" s="191">
        <v>8.5946533987384495</v>
      </c>
      <c r="N864" s="191"/>
      <c r="O864" s="191" t="s">
        <v>87</v>
      </c>
      <c r="P864" s="191">
        <v>4.6511493508484403</v>
      </c>
      <c r="Q864" s="191"/>
    </row>
    <row r="865" spans="1:17" x14ac:dyDescent="0.25">
      <c r="A865" s="188" t="s">
        <v>604</v>
      </c>
      <c r="B865" s="195" t="s">
        <v>603</v>
      </c>
      <c r="C865" s="235"/>
      <c r="D865" s="235">
        <v>6.8317210012262723</v>
      </c>
      <c r="E865" s="190"/>
      <c r="F865" s="198"/>
      <c r="G865" s="198">
        <v>8.7038590090314987</v>
      </c>
      <c r="H865" s="190"/>
      <c r="I865" s="191" t="s">
        <v>87</v>
      </c>
      <c r="J865" s="191">
        <v>8.0547019917898801</v>
      </c>
      <c r="K865" s="191"/>
      <c r="L865" s="191" t="s">
        <v>87</v>
      </c>
      <c r="M865" s="191">
        <v>6.8580051251030296</v>
      </c>
      <c r="N865" s="191"/>
      <c r="O865" s="191" t="s">
        <v>87</v>
      </c>
      <c r="P865" s="191">
        <v>4.5397946577592503</v>
      </c>
      <c r="Q865" s="191"/>
    </row>
    <row r="866" spans="1:17" x14ac:dyDescent="0.25">
      <c r="A866" s="188" t="s">
        <v>696</v>
      </c>
      <c r="B866" s="195" t="s">
        <v>695</v>
      </c>
      <c r="C866" s="235">
        <v>1.0411928325701476</v>
      </c>
      <c r="D866" s="235"/>
      <c r="E866" s="190"/>
      <c r="F866" s="198">
        <v>8.4948326998171737</v>
      </c>
      <c r="G866" s="198"/>
      <c r="H866" s="190"/>
      <c r="I866" s="191" t="s">
        <v>87</v>
      </c>
      <c r="J866" s="191" t="s">
        <v>87</v>
      </c>
      <c r="K866" s="191"/>
      <c r="L866" s="191" t="s">
        <v>87</v>
      </c>
      <c r="M866" s="191" t="s">
        <v>87</v>
      </c>
      <c r="N866" s="191"/>
      <c r="O866" s="191">
        <v>0.138207353428031</v>
      </c>
      <c r="P866" s="191" t="s">
        <v>87</v>
      </c>
      <c r="Q866" s="191"/>
    </row>
    <row r="867" spans="1:17" x14ac:dyDescent="0.25">
      <c r="A867" s="188" t="s">
        <v>602</v>
      </c>
      <c r="B867" s="195" t="s">
        <v>601</v>
      </c>
      <c r="C867" s="235"/>
      <c r="D867" s="235">
        <v>1.7717027239201568</v>
      </c>
      <c r="E867" s="190"/>
      <c r="F867" s="198"/>
      <c r="G867" s="198">
        <v>2.4532845810597315</v>
      </c>
      <c r="H867" s="190"/>
      <c r="I867" s="191" t="s">
        <v>87</v>
      </c>
      <c r="J867" s="191">
        <v>2.2159790274221902</v>
      </c>
      <c r="K867" s="191"/>
      <c r="L867" s="191" t="s">
        <v>87</v>
      </c>
      <c r="M867" s="191">
        <v>2.1763111602408598</v>
      </c>
      <c r="N867" s="191"/>
      <c r="O867" s="191" t="s">
        <v>87</v>
      </c>
      <c r="P867" s="191">
        <v>2.3953359035029602</v>
      </c>
      <c r="Q867" s="191"/>
    </row>
    <row r="868" spans="1:17" x14ac:dyDescent="0.25">
      <c r="A868" s="188" t="s">
        <v>602</v>
      </c>
      <c r="B868" s="195" t="s">
        <v>1795</v>
      </c>
      <c r="C868" s="235">
        <v>37.424018540736384</v>
      </c>
      <c r="D868" s="235"/>
      <c r="E868" s="190"/>
      <c r="F868" s="198">
        <v>19.284169083049505</v>
      </c>
      <c r="G868" s="198"/>
      <c r="H868" s="190"/>
      <c r="I868" s="191">
        <v>19.522948890960802</v>
      </c>
      <c r="J868" s="191" t="s">
        <v>87</v>
      </c>
      <c r="K868" s="191"/>
      <c r="L868" s="191">
        <v>23.6459673061334</v>
      </c>
      <c r="M868" s="191" t="s">
        <v>87</v>
      </c>
      <c r="N868" s="191"/>
      <c r="O868" s="191">
        <v>24.4863405942802</v>
      </c>
      <c r="P868" s="191" t="s">
        <v>87</v>
      </c>
      <c r="Q868" s="191"/>
    </row>
    <row r="869" spans="1:17" x14ac:dyDescent="0.25">
      <c r="A869" s="188" t="s">
        <v>1164</v>
      </c>
      <c r="B869" s="195" t="s">
        <v>2068</v>
      </c>
      <c r="C869" s="235">
        <v>26.802941521041244</v>
      </c>
      <c r="D869" s="235">
        <v>50.112695580332478</v>
      </c>
      <c r="E869" s="190">
        <f t="shared" si="66"/>
        <v>0.53485331831881111</v>
      </c>
      <c r="F869" s="198">
        <v>49.394798275482749</v>
      </c>
      <c r="G869" s="198">
        <v>38.660243774943858</v>
      </c>
      <c r="H869" s="190">
        <f>F869/G869</f>
        <v>1.2776639113562982</v>
      </c>
      <c r="I869" s="191">
        <v>22.4591261540054</v>
      </c>
      <c r="J869" s="191">
        <v>26.892450592705799</v>
      </c>
      <c r="K869" s="191">
        <f>I869/J869</f>
        <v>0.83514613428711193</v>
      </c>
      <c r="L869" s="191">
        <v>53.889492576180103</v>
      </c>
      <c r="M869" s="191">
        <v>33.2726797578053</v>
      </c>
      <c r="N869" s="191">
        <f>L869/M869</f>
        <v>1.6196318712062376</v>
      </c>
      <c r="O869" s="191">
        <v>52.296858731658098</v>
      </c>
      <c r="P869" s="191">
        <v>40.173522109118601</v>
      </c>
      <c r="Q869" s="191">
        <f>O869/P869</f>
        <v>1.3017743027263158</v>
      </c>
    </row>
    <row r="870" spans="1:17" x14ac:dyDescent="0.25">
      <c r="A870" s="188" t="s">
        <v>600</v>
      </c>
      <c r="B870" s="195" t="s">
        <v>599</v>
      </c>
      <c r="C870" s="235">
        <v>0.89369614488934723</v>
      </c>
      <c r="D870" s="235">
        <v>0.37539828632798861</v>
      </c>
      <c r="E870" s="190">
        <f t="shared" si="66"/>
        <v>2.3806612268563141</v>
      </c>
      <c r="F870" s="198">
        <v>3.9935241665079738E-2</v>
      </c>
      <c r="G870" s="198">
        <v>0.40211417467171506</v>
      </c>
      <c r="H870" s="190">
        <f>F870/G870</f>
        <v>9.931319058245773E-2</v>
      </c>
      <c r="I870" s="191">
        <v>0.227476215469926</v>
      </c>
      <c r="J870" s="191">
        <v>0.12359219717789199</v>
      </c>
      <c r="K870" s="191">
        <f>I870/J870</f>
        <v>1.8405386477797534</v>
      </c>
      <c r="L870" s="191">
        <v>0.469121232427541</v>
      </c>
      <c r="M870" s="191">
        <v>0.37764584686275998</v>
      </c>
      <c r="N870" s="191">
        <f>L870/M870</f>
        <v>1.2422253185747969</v>
      </c>
      <c r="O870" s="191">
        <v>0.263246723325884</v>
      </c>
      <c r="P870" s="191">
        <v>0.51740374201137695</v>
      </c>
      <c r="Q870" s="191">
        <f>O870/P870</f>
        <v>0.50878395719081515</v>
      </c>
    </row>
    <row r="871" spans="1:17" x14ac:dyDescent="0.25">
      <c r="A871" s="188" t="s">
        <v>694</v>
      </c>
      <c r="B871" s="195" t="s">
        <v>693</v>
      </c>
      <c r="C871" s="235">
        <v>0.16374686331069924</v>
      </c>
      <c r="D871" s="235"/>
      <c r="E871" s="190"/>
      <c r="F871" s="198">
        <v>0.16376246189324764</v>
      </c>
      <c r="G871" s="198"/>
      <c r="H871" s="190"/>
      <c r="I871" s="191">
        <v>0.77161584660893101</v>
      </c>
      <c r="J871" s="191" t="s">
        <v>87</v>
      </c>
      <c r="K871" s="191"/>
      <c r="L871" s="191">
        <v>0.48719747628180199</v>
      </c>
      <c r="M871" s="191" t="s">
        <v>87</v>
      </c>
      <c r="N871" s="191"/>
      <c r="O871" s="191">
        <v>0.21448836426127599</v>
      </c>
      <c r="P871" s="191" t="s">
        <v>87</v>
      </c>
      <c r="Q871" s="191"/>
    </row>
    <row r="872" spans="1:17" x14ac:dyDescent="0.25">
      <c r="A872" s="188" t="s">
        <v>598</v>
      </c>
      <c r="B872" s="195" t="s">
        <v>597</v>
      </c>
      <c r="C872" s="235">
        <v>7.7620600854996011</v>
      </c>
      <c r="D872" s="235">
        <v>7.5872326843324132</v>
      </c>
      <c r="E872" s="190">
        <f t="shared" si="66"/>
        <v>1.0230423144301617</v>
      </c>
      <c r="F872" s="198">
        <v>6.0307947238153945</v>
      </c>
      <c r="G872" s="198">
        <v>5.8601879602046498</v>
      </c>
      <c r="H872" s="190">
        <f>F872/G872</f>
        <v>1.0291128483880212</v>
      </c>
      <c r="I872" s="191">
        <v>8.25526926594077</v>
      </c>
      <c r="J872" s="191">
        <v>5.1550714516980696</v>
      </c>
      <c r="K872" s="191">
        <f>I872/J872</f>
        <v>1.6013879425903015</v>
      </c>
      <c r="L872" s="191">
        <v>6.3089688725201203</v>
      </c>
      <c r="M872" s="191">
        <v>6.2582451023440697</v>
      </c>
      <c r="N872" s="191">
        <f>L872/M872</f>
        <v>1.0081051108332353</v>
      </c>
      <c r="O872" s="191">
        <v>6.6501250906976503</v>
      </c>
      <c r="P872" s="191">
        <v>5.9835904266348798</v>
      </c>
      <c r="Q872" s="191">
        <f>O872/P872</f>
        <v>1.1113937647028465</v>
      </c>
    </row>
    <row r="873" spans="1:17" x14ac:dyDescent="0.25">
      <c r="A873" s="188" t="s">
        <v>596</v>
      </c>
      <c r="B873" s="195" t="s">
        <v>595</v>
      </c>
      <c r="C873" s="235"/>
      <c r="D873" s="235">
        <v>0.28576306452965017</v>
      </c>
      <c r="E873" s="190">
        <f t="shared" si="66"/>
        <v>0</v>
      </c>
      <c r="F873" s="198"/>
      <c r="G873" s="198">
        <v>0.56533870448702417</v>
      </c>
      <c r="H873" s="190"/>
      <c r="I873" s="191" t="s">
        <v>87</v>
      </c>
      <c r="J873" s="191">
        <v>6.1217189224946303E-2</v>
      </c>
      <c r="K873" s="191"/>
      <c r="L873" s="191" t="s">
        <v>87</v>
      </c>
      <c r="M873" s="191">
        <v>0.17533849184273301</v>
      </c>
      <c r="N873" s="191"/>
      <c r="O873" s="191" t="s">
        <v>87</v>
      </c>
      <c r="P873" s="191">
        <v>0.108155142614586</v>
      </c>
      <c r="Q873" s="191"/>
    </row>
    <row r="874" spans="1:17" x14ac:dyDescent="0.25">
      <c r="A874" s="188" t="s">
        <v>594</v>
      </c>
      <c r="B874" s="195" t="s">
        <v>593</v>
      </c>
      <c r="C874" s="235">
        <v>4.6563185169209786</v>
      </c>
      <c r="D874" s="235">
        <v>15.285057357923588</v>
      </c>
      <c r="E874" s="190">
        <f t="shared" si="66"/>
        <v>0.30463206044216773</v>
      </c>
      <c r="F874" s="198">
        <v>17.335538755678844</v>
      </c>
      <c r="G874" s="198">
        <v>13.502384508415989</v>
      </c>
      <c r="H874" s="190">
        <f>F874/G874</f>
        <v>1.2838872085796151</v>
      </c>
      <c r="I874" s="191">
        <v>5.6508865244601703</v>
      </c>
      <c r="J874" s="191">
        <v>11.2371686298768</v>
      </c>
      <c r="K874" s="191">
        <f>I874/J874</f>
        <v>0.50287458616896485</v>
      </c>
      <c r="L874" s="191">
        <v>15.281755427052699</v>
      </c>
      <c r="M874" s="191">
        <v>11.363645915725799</v>
      </c>
      <c r="N874" s="191">
        <f>L874/M874</f>
        <v>1.344793347169041</v>
      </c>
      <c r="O874" s="191">
        <v>25.549860389145699</v>
      </c>
      <c r="P874" s="191">
        <v>14.2211120492635</v>
      </c>
      <c r="Q874" s="191">
        <f>O874/P874</f>
        <v>1.7966148006314955</v>
      </c>
    </row>
    <row r="875" spans="1:17" x14ac:dyDescent="0.25">
      <c r="A875" s="188" t="s">
        <v>592</v>
      </c>
      <c r="B875" s="195" t="s">
        <v>591</v>
      </c>
      <c r="C875" s="235">
        <v>13.327119910420615</v>
      </c>
      <c r="D875" s="235">
        <v>26.579244187218844</v>
      </c>
      <c r="E875" s="190">
        <f t="shared" si="66"/>
        <v>0.50141079319438375</v>
      </c>
      <c r="F875" s="198">
        <v>25.824767092430182</v>
      </c>
      <c r="G875" s="198">
        <v>18.330218427164482</v>
      </c>
      <c r="H875" s="190">
        <f>F875/G875</f>
        <v>1.4088630310132664</v>
      </c>
      <c r="I875" s="191">
        <v>7.5538783015256499</v>
      </c>
      <c r="J875" s="191">
        <v>10.315401124728099</v>
      </c>
      <c r="K875" s="191">
        <f>I875/J875</f>
        <v>0.7322912807934806</v>
      </c>
      <c r="L875" s="191">
        <v>31.342449567898001</v>
      </c>
      <c r="M875" s="191">
        <v>15.09780440103</v>
      </c>
      <c r="N875" s="191">
        <f>L875/M875</f>
        <v>2.0759607645837406</v>
      </c>
      <c r="O875" s="191">
        <v>19.6191381642276</v>
      </c>
      <c r="P875" s="191">
        <v>19.343260748594201</v>
      </c>
      <c r="Q875" s="191">
        <f>O875/P875</f>
        <v>1.0142621980450452</v>
      </c>
    </row>
    <row r="876" spans="1:17" x14ac:dyDescent="0.25">
      <c r="A876" s="188" t="s">
        <v>1356</v>
      </c>
      <c r="B876" s="195" t="s">
        <v>1355</v>
      </c>
      <c r="C876" s="235">
        <v>19.228304233930885</v>
      </c>
      <c r="D876" s="235"/>
      <c r="E876" s="190"/>
      <c r="F876" s="198">
        <v>3.9718725253128619</v>
      </c>
      <c r="G876" s="198"/>
      <c r="H876" s="190"/>
      <c r="I876" s="191">
        <v>9.6394364840265805</v>
      </c>
      <c r="J876" s="191" t="s">
        <v>87</v>
      </c>
      <c r="K876" s="191"/>
      <c r="L876" s="191">
        <v>3.785913240043</v>
      </c>
      <c r="M876" s="191" t="s">
        <v>87</v>
      </c>
      <c r="N876" s="191"/>
      <c r="O876" s="191">
        <v>1.8739238501464399</v>
      </c>
      <c r="P876" s="191" t="s">
        <v>87</v>
      </c>
      <c r="Q876" s="191"/>
    </row>
    <row r="877" spans="1:17" x14ac:dyDescent="0.25">
      <c r="A877" s="188" t="s">
        <v>1354</v>
      </c>
      <c r="B877" s="195" t="s">
        <v>1353</v>
      </c>
      <c r="C877" s="235">
        <v>3.2276025882907291</v>
      </c>
      <c r="D877" s="235"/>
      <c r="E877" s="190"/>
      <c r="F877" s="198">
        <v>0.97912489393590829</v>
      </c>
      <c r="G877" s="198"/>
      <c r="H877" s="190"/>
      <c r="I877" s="191">
        <v>2.62872963637626</v>
      </c>
      <c r="J877" s="191" t="s">
        <v>87</v>
      </c>
      <c r="K877" s="191"/>
      <c r="L877" s="191">
        <v>2.4732585096247699</v>
      </c>
      <c r="M877" s="191" t="s">
        <v>87</v>
      </c>
      <c r="N877" s="191"/>
      <c r="O877" s="191">
        <v>3.8507367406959401</v>
      </c>
      <c r="P877" s="191" t="s">
        <v>87</v>
      </c>
      <c r="Q877" s="191"/>
    </row>
    <row r="878" spans="1:17" x14ac:dyDescent="0.25">
      <c r="A878" s="188" t="s">
        <v>1352</v>
      </c>
      <c r="B878" s="195" t="s">
        <v>1351</v>
      </c>
      <c r="C878" s="235">
        <v>0.39420587454931411</v>
      </c>
      <c r="D878" s="235"/>
      <c r="E878" s="190"/>
      <c r="F878" s="198">
        <v>3.0792403903558205</v>
      </c>
      <c r="G878" s="198"/>
      <c r="H878" s="190"/>
      <c r="I878" s="191">
        <v>0.666592315345649</v>
      </c>
      <c r="J878" s="191" t="s">
        <v>87</v>
      </c>
      <c r="K878" s="191"/>
      <c r="L878" s="191">
        <v>1.33896922903654</v>
      </c>
      <c r="M878" s="191" t="s">
        <v>87</v>
      </c>
      <c r="N878" s="191"/>
      <c r="O878" s="191">
        <v>1.2702388673862499</v>
      </c>
      <c r="P878" s="191" t="s">
        <v>87</v>
      </c>
      <c r="Q878" s="191"/>
    </row>
    <row r="879" spans="1:17" x14ac:dyDescent="0.25">
      <c r="A879" s="188" t="s">
        <v>1350</v>
      </c>
      <c r="B879" s="195" t="s">
        <v>1349</v>
      </c>
      <c r="C879" s="235">
        <v>5.1451917472656881</v>
      </c>
      <c r="D879" s="235"/>
      <c r="E879" s="190"/>
      <c r="F879" s="198">
        <v>1.1280318612442515</v>
      </c>
      <c r="G879" s="198"/>
      <c r="H879" s="190"/>
      <c r="I879" s="191">
        <v>1.0171825150704099</v>
      </c>
      <c r="J879" s="191" t="s">
        <v>87</v>
      </c>
      <c r="K879" s="191"/>
      <c r="L879" s="191">
        <v>1.97493236881584</v>
      </c>
      <c r="M879" s="191" t="s">
        <v>87</v>
      </c>
      <c r="N879" s="191"/>
      <c r="O879" s="191">
        <v>1.67171511548287</v>
      </c>
      <c r="P879" s="191" t="s">
        <v>87</v>
      </c>
      <c r="Q879" s="191"/>
    </row>
    <row r="880" spans="1:17" x14ac:dyDescent="0.25">
      <c r="A880" s="188" t="s">
        <v>1163</v>
      </c>
      <c r="B880" s="195" t="s">
        <v>1162</v>
      </c>
      <c r="C880" s="235"/>
      <c r="D880" s="235">
        <v>11.527844617359957</v>
      </c>
      <c r="E880" s="190"/>
      <c r="F880" s="198"/>
      <c r="G880" s="198">
        <v>17.19333563719141</v>
      </c>
      <c r="H880" s="190"/>
      <c r="I880" s="191" t="s">
        <v>87</v>
      </c>
      <c r="J880" s="191">
        <v>5.6416824385660496</v>
      </c>
      <c r="K880" s="191"/>
      <c r="L880" s="191" t="s">
        <v>87</v>
      </c>
      <c r="M880" s="191">
        <v>8.6482134037491001</v>
      </c>
      <c r="N880" s="191"/>
      <c r="O880" s="191" t="s">
        <v>87</v>
      </c>
      <c r="P880" s="191">
        <v>12.0051054941607</v>
      </c>
      <c r="Q880" s="191"/>
    </row>
    <row r="881" spans="1:17" x14ac:dyDescent="0.25">
      <c r="A881" s="188" t="s">
        <v>1161</v>
      </c>
      <c r="B881" s="195" t="s">
        <v>1160</v>
      </c>
      <c r="C881" s="235"/>
      <c r="D881" s="235">
        <v>14.789847478417796</v>
      </c>
      <c r="E881" s="190"/>
      <c r="F881" s="198"/>
      <c r="G881" s="198">
        <v>14.073559381666929</v>
      </c>
      <c r="H881" s="190"/>
      <c r="I881" s="191" t="s">
        <v>87</v>
      </c>
      <c r="J881" s="191">
        <v>5.8601404193609197</v>
      </c>
      <c r="K881" s="191"/>
      <c r="L881" s="191" t="s">
        <v>87</v>
      </c>
      <c r="M881" s="191">
        <v>12.7492926547192</v>
      </c>
      <c r="N881" s="191"/>
      <c r="O881" s="191" t="s">
        <v>87</v>
      </c>
      <c r="P881" s="191">
        <v>13.5353051756173</v>
      </c>
      <c r="Q881" s="191"/>
    </row>
    <row r="882" spans="1:17" x14ac:dyDescent="0.25">
      <c r="A882" s="188" t="s">
        <v>1683</v>
      </c>
      <c r="B882" s="195" t="s">
        <v>2069</v>
      </c>
      <c r="C882" s="235">
        <v>760.84899227675032</v>
      </c>
      <c r="D882" s="235">
        <v>440.92103234504361</v>
      </c>
      <c r="E882" s="190">
        <f t="shared" si="66"/>
        <v>1.7255901543869798</v>
      </c>
      <c r="F882" s="198">
        <v>704.9940287283855</v>
      </c>
      <c r="G882" s="198">
        <v>403.87425724748107</v>
      </c>
      <c r="H882" s="190">
        <f>F882/G882</f>
        <v>1.7455780260250358</v>
      </c>
      <c r="I882" s="191">
        <v>626.45578808071195</v>
      </c>
      <c r="J882" s="191">
        <v>271.21546858940502</v>
      </c>
      <c r="K882" s="191">
        <f>I882/J882</f>
        <v>2.3098084756703452</v>
      </c>
      <c r="L882" s="191">
        <v>734.52590733405805</v>
      </c>
      <c r="M882" s="191">
        <v>383.31314200071898</v>
      </c>
      <c r="N882" s="191">
        <f>L882/M882</f>
        <v>1.9162554758758579</v>
      </c>
      <c r="O882" s="191">
        <v>736.73020923281103</v>
      </c>
      <c r="P882" s="191">
        <v>388.071763998309</v>
      </c>
      <c r="Q882" s="191">
        <f>O882/P882</f>
        <v>1.8984380663057498</v>
      </c>
    </row>
    <row r="883" spans="1:17" x14ac:dyDescent="0.25">
      <c r="A883" s="188" t="s">
        <v>1620</v>
      </c>
      <c r="B883" s="195" t="s">
        <v>2070</v>
      </c>
      <c r="C883" s="235">
        <v>439.79567864854732</v>
      </c>
      <c r="D883" s="235">
        <v>20.613042552214136</v>
      </c>
      <c r="E883" s="190">
        <f t="shared" si="66"/>
        <v>21.335796379137975</v>
      </c>
      <c r="F883" s="198">
        <v>387.34027483448534</v>
      </c>
      <c r="G883" s="198">
        <v>19.226377226812403</v>
      </c>
      <c r="H883" s="190">
        <f>F883/G883</f>
        <v>20.146295387064118</v>
      </c>
      <c r="I883" s="191">
        <v>393.558931161864</v>
      </c>
      <c r="J883" s="191">
        <v>15.0562824372475</v>
      </c>
      <c r="K883" s="191">
        <f>I883/J883</f>
        <v>26.139183613362935</v>
      </c>
      <c r="L883" s="191">
        <v>424.96445437497903</v>
      </c>
      <c r="M883" s="191">
        <v>15.6632555098317</v>
      </c>
      <c r="N883" s="191">
        <f>L883/M883</f>
        <v>27.131298094973438</v>
      </c>
      <c r="O883" s="191">
        <v>396.75070183266899</v>
      </c>
      <c r="P883" s="191">
        <v>15.4676030195089</v>
      </c>
      <c r="Q883" s="191">
        <f>O883/P883</f>
        <v>25.650432153725259</v>
      </c>
    </row>
    <row r="884" spans="1:17" x14ac:dyDescent="0.25">
      <c r="A884" s="188" t="s">
        <v>1348</v>
      </c>
      <c r="B884" s="195" t="s">
        <v>1347</v>
      </c>
      <c r="C884" s="235">
        <v>85.52528443892966</v>
      </c>
      <c r="D884" s="235"/>
      <c r="E884" s="190"/>
      <c r="F884" s="198">
        <v>77.168480761350182</v>
      </c>
      <c r="G884" s="198"/>
      <c r="H884" s="190"/>
      <c r="I884" s="191">
        <v>64.699731989762</v>
      </c>
      <c r="J884" s="191" t="s">
        <v>87</v>
      </c>
      <c r="K884" s="191"/>
      <c r="L884" s="191">
        <v>78.6972239002815</v>
      </c>
      <c r="M884" s="191" t="s">
        <v>87</v>
      </c>
      <c r="N884" s="191"/>
      <c r="O884" s="191">
        <v>73.398424664857103</v>
      </c>
      <c r="P884" s="191" t="s">
        <v>87</v>
      </c>
      <c r="Q884" s="191"/>
    </row>
    <row r="885" spans="1:17" x14ac:dyDescent="0.25">
      <c r="A885" s="188" t="s">
        <v>1346</v>
      </c>
      <c r="B885" s="195" t="s">
        <v>1345</v>
      </c>
      <c r="C885" s="235">
        <v>15.143175358887939</v>
      </c>
      <c r="D885" s="235"/>
      <c r="E885" s="190"/>
      <c r="F885" s="198">
        <v>13.54019973586459</v>
      </c>
      <c r="G885" s="198"/>
      <c r="H885" s="190"/>
      <c r="I885" s="191">
        <v>12.2594496581673</v>
      </c>
      <c r="J885" s="191" t="s">
        <v>87</v>
      </c>
      <c r="K885" s="191"/>
      <c r="L885" s="191">
        <v>10.255998971816</v>
      </c>
      <c r="M885" s="191" t="s">
        <v>87</v>
      </c>
      <c r="N885" s="191"/>
      <c r="O885" s="191">
        <v>13.183792453213201</v>
      </c>
      <c r="P885" s="191" t="s">
        <v>87</v>
      </c>
      <c r="Q885" s="191"/>
    </row>
    <row r="886" spans="1:17" x14ac:dyDescent="0.25">
      <c r="A886" s="188" t="s">
        <v>1716</v>
      </c>
      <c r="B886" s="195" t="s">
        <v>1593</v>
      </c>
      <c r="C886" s="235">
        <v>4.1806515968716464</v>
      </c>
      <c r="D886" s="235">
        <v>7.5035441001834231</v>
      </c>
      <c r="E886" s="190">
        <f t="shared" si="66"/>
        <v>0.55715693025239243</v>
      </c>
      <c r="F886" s="198">
        <v>7.6300380310663671</v>
      </c>
      <c r="G886" s="198">
        <v>7.6495387983800383</v>
      </c>
      <c r="H886" s="190">
        <f>F886/G886</f>
        <v>0.99745072639963595</v>
      </c>
      <c r="I886" s="191">
        <v>2.7634587443523801</v>
      </c>
      <c r="J886" s="191">
        <v>5.0385385228346298</v>
      </c>
      <c r="K886" s="191">
        <f>I886/J886</f>
        <v>0.54846434771281394</v>
      </c>
      <c r="L886" s="191">
        <v>0.89305437459015802</v>
      </c>
      <c r="M886" s="191">
        <v>5.8857771469148696</v>
      </c>
      <c r="N886" s="191">
        <f>L886/M886</f>
        <v>0.15173091884021936</v>
      </c>
      <c r="O886" s="191">
        <v>2.50718839436851</v>
      </c>
      <c r="P886" s="191">
        <v>5.6256186213627899</v>
      </c>
      <c r="Q886" s="191">
        <f>O886/P886</f>
        <v>0.44567336734269253</v>
      </c>
    </row>
    <row r="887" spans="1:17" x14ac:dyDescent="0.25">
      <c r="A887" s="188" t="s">
        <v>1344</v>
      </c>
      <c r="B887" s="195" t="s">
        <v>1343</v>
      </c>
      <c r="C887" s="235">
        <v>47.62010930271876</v>
      </c>
      <c r="D887" s="235"/>
      <c r="E887" s="190"/>
      <c r="F887" s="198">
        <v>37.928609042282929</v>
      </c>
      <c r="G887" s="198"/>
      <c r="H887" s="190"/>
      <c r="I887" s="191">
        <v>40.881818826678803</v>
      </c>
      <c r="J887" s="191" t="s">
        <v>87</v>
      </c>
      <c r="K887" s="191"/>
      <c r="L887" s="191">
        <v>46.046508073554797</v>
      </c>
      <c r="M887" s="191" t="s">
        <v>87</v>
      </c>
      <c r="N887" s="191"/>
      <c r="O887" s="191">
        <v>41.532463192059801</v>
      </c>
      <c r="P887" s="191" t="s">
        <v>87</v>
      </c>
      <c r="Q887" s="191"/>
    </row>
    <row r="888" spans="1:17" x14ac:dyDescent="0.25">
      <c r="A888" s="188" t="s">
        <v>1342</v>
      </c>
      <c r="B888" s="195" t="s">
        <v>1341</v>
      </c>
      <c r="C888" s="235">
        <v>17.682843195639226</v>
      </c>
      <c r="D888" s="235"/>
      <c r="E888" s="190"/>
      <c r="F888" s="198">
        <v>12.946268595043223</v>
      </c>
      <c r="G888" s="198"/>
      <c r="H888" s="190"/>
      <c r="I888" s="191">
        <v>14.5269181791588</v>
      </c>
      <c r="J888" s="191" t="s">
        <v>87</v>
      </c>
      <c r="K888" s="191"/>
      <c r="L888" s="191">
        <v>21.6217974368172</v>
      </c>
      <c r="M888" s="191" t="s">
        <v>87</v>
      </c>
      <c r="N888" s="191"/>
      <c r="O888" s="191">
        <v>17.907842113318001</v>
      </c>
      <c r="P888" s="191" t="s">
        <v>87</v>
      </c>
      <c r="Q888" s="191"/>
    </row>
    <row r="889" spans="1:17" x14ac:dyDescent="0.25">
      <c r="A889" s="188" t="s">
        <v>1340</v>
      </c>
      <c r="B889" s="195" t="s">
        <v>1339</v>
      </c>
      <c r="C889" s="235">
        <v>211.81940400124813</v>
      </c>
      <c r="D889" s="235"/>
      <c r="E889" s="190"/>
      <c r="F889" s="198">
        <v>182.29407095909337</v>
      </c>
      <c r="G889" s="198"/>
      <c r="H889" s="190"/>
      <c r="I889" s="191">
        <v>199.16622896396001</v>
      </c>
      <c r="J889" s="191" t="s">
        <v>87</v>
      </c>
      <c r="K889" s="191"/>
      <c r="L889" s="191">
        <v>197.005571747396</v>
      </c>
      <c r="M889" s="191" t="s">
        <v>87</v>
      </c>
      <c r="N889" s="191"/>
      <c r="O889" s="191">
        <v>189.87591630696301</v>
      </c>
      <c r="P889" s="191" t="s">
        <v>87</v>
      </c>
      <c r="Q889" s="191"/>
    </row>
    <row r="890" spans="1:17" x14ac:dyDescent="0.25">
      <c r="A890" s="188" t="s">
        <v>1338</v>
      </c>
      <c r="B890" s="195" t="s">
        <v>1337</v>
      </c>
      <c r="C890" s="235">
        <v>47.579856092226315</v>
      </c>
      <c r="D890" s="235"/>
      <c r="E890" s="190"/>
      <c r="F890" s="198">
        <v>42.756162111593468</v>
      </c>
      <c r="G890" s="198"/>
      <c r="H890" s="190"/>
      <c r="I890" s="191">
        <v>43.317019356482803</v>
      </c>
      <c r="J890" s="191" t="s">
        <v>87</v>
      </c>
      <c r="K890" s="191"/>
      <c r="L890" s="191">
        <v>49.4566442442596</v>
      </c>
      <c r="M890" s="191" t="s">
        <v>87</v>
      </c>
      <c r="N890" s="191"/>
      <c r="O890" s="191">
        <v>44.185322471151402</v>
      </c>
      <c r="P890" s="191" t="s">
        <v>87</v>
      </c>
      <c r="Q890" s="191"/>
    </row>
    <row r="891" spans="1:17" x14ac:dyDescent="0.25">
      <c r="A891" s="188" t="s">
        <v>1715</v>
      </c>
      <c r="B891" s="195" t="s">
        <v>1592</v>
      </c>
      <c r="C891" s="235">
        <v>10.244354662025689</v>
      </c>
      <c r="D891" s="235">
        <v>13.109498452030712</v>
      </c>
      <c r="E891" s="190">
        <f t="shared" si="66"/>
        <v>0.78144520169944398</v>
      </c>
      <c r="F891" s="198">
        <v>13.076445598191185</v>
      </c>
      <c r="G891" s="198">
        <v>11.576838428432366</v>
      </c>
      <c r="H891" s="190">
        <f>F891/G891</f>
        <v>1.1295351212707461</v>
      </c>
      <c r="I891" s="191">
        <v>15.9443054433019</v>
      </c>
      <c r="J891" s="191">
        <v>10.0177439144129</v>
      </c>
      <c r="K891" s="191">
        <f>I891/J891</f>
        <v>1.5916064115356587</v>
      </c>
      <c r="L891" s="191">
        <v>20.987655626264001</v>
      </c>
      <c r="M891" s="191">
        <v>9.7774783629168205</v>
      </c>
      <c r="N891" s="191">
        <f>L891/M891</f>
        <v>2.1465305109612083</v>
      </c>
      <c r="O891" s="191">
        <v>14.1597522367382</v>
      </c>
      <c r="P891" s="191">
        <v>9.8419843981460797</v>
      </c>
      <c r="Q891" s="191">
        <f>O891/P891</f>
        <v>1.4387090716589077</v>
      </c>
    </row>
    <row r="892" spans="1:17" x14ac:dyDescent="0.25">
      <c r="A892" s="188" t="s">
        <v>1591</v>
      </c>
      <c r="B892" s="195" t="s">
        <v>2071</v>
      </c>
      <c r="C892" s="235">
        <v>321.053313628203</v>
      </c>
      <c r="D892" s="235">
        <v>420.30798979282946</v>
      </c>
      <c r="E892" s="190">
        <f t="shared" si="66"/>
        <v>0.76385251155099554</v>
      </c>
      <c r="F892" s="198">
        <v>317.65375389390022</v>
      </c>
      <c r="G892" s="198">
        <v>384.64788002066865</v>
      </c>
      <c r="H892" s="190">
        <f>F892/G892</f>
        <v>0.82582998735578994</v>
      </c>
      <c r="I892" s="191">
        <v>232.89685691884901</v>
      </c>
      <c r="J892" s="191">
        <v>256.15918615215799</v>
      </c>
      <c r="K892" s="191">
        <f>I892/J892</f>
        <v>0.90918799523554383</v>
      </c>
      <c r="L892" s="191">
        <v>309.56145295907999</v>
      </c>
      <c r="M892" s="191">
        <v>367.64988649088798</v>
      </c>
      <c r="N892" s="191">
        <f>L892/M892</f>
        <v>0.84200067600660689</v>
      </c>
      <c r="O892" s="191">
        <v>339.97950740014198</v>
      </c>
      <c r="P892" s="191">
        <v>372.6041609788</v>
      </c>
      <c r="Q892" s="191">
        <f>O892/P892</f>
        <v>0.91244152106901921</v>
      </c>
    </row>
    <row r="893" spans="1:17" x14ac:dyDescent="0.25">
      <c r="A893" s="188" t="s">
        <v>1714</v>
      </c>
      <c r="B893" s="195" t="s">
        <v>1590</v>
      </c>
      <c r="C893" s="235"/>
      <c r="D893" s="235">
        <v>420.30798979282946</v>
      </c>
      <c r="E893" s="190"/>
      <c r="F893" s="198"/>
      <c r="G893" s="198">
        <v>384.64788002066865</v>
      </c>
      <c r="H893" s="190"/>
      <c r="I893" s="191" t="s">
        <v>87</v>
      </c>
      <c r="J893" s="191">
        <v>256.15918615215799</v>
      </c>
      <c r="K893" s="191"/>
      <c r="L893" s="191" t="s">
        <v>87</v>
      </c>
      <c r="M893" s="191">
        <v>367.64988649088798</v>
      </c>
      <c r="N893" s="191"/>
      <c r="O893" s="191" t="s">
        <v>87</v>
      </c>
      <c r="P893" s="191">
        <v>372.6041609788</v>
      </c>
      <c r="Q893" s="191"/>
    </row>
    <row r="894" spans="1:17" x14ac:dyDescent="0.25">
      <c r="A894" s="188" t="s">
        <v>1332</v>
      </c>
      <c r="B894" s="195" t="s">
        <v>1331</v>
      </c>
      <c r="C894" s="235"/>
      <c r="D894" s="235"/>
      <c r="E894" s="190"/>
      <c r="F894" s="198"/>
      <c r="G894" s="198"/>
      <c r="H894" s="190"/>
      <c r="I894" s="191">
        <v>0.28029534645765097</v>
      </c>
      <c r="J894" s="191" t="s">
        <v>87</v>
      </c>
      <c r="K894" s="191"/>
      <c r="L894" s="191" t="s">
        <v>87</v>
      </c>
      <c r="M894" s="191" t="s">
        <v>87</v>
      </c>
      <c r="N894" s="191"/>
      <c r="O894" s="191" t="s">
        <v>87</v>
      </c>
      <c r="P894" s="191" t="s">
        <v>87</v>
      </c>
      <c r="Q894" s="191"/>
    </row>
    <row r="895" spans="1:17" x14ac:dyDescent="0.25">
      <c r="A895" s="188" t="s">
        <v>1336</v>
      </c>
      <c r="B895" s="195" t="s">
        <v>1335</v>
      </c>
      <c r="C895" s="235">
        <v>173.56318989627624</v>
      </c>
      <c r="D895" s="235"/>
      <c r="E895" s="190"/>
      <c r="F895" s="198">
        <v>161.35573253613151</v>
      </c>
      <c r="G895" s="198"/>
      <c r="H895" s="190"/>
      <c r="I895" s="191">
        <v>116.036203671523</v>
      </c>
      <c r="J895" s="191" t="s">
        <v>87</v>
      </c>
      <c r="K895" s="191"/>
      <c r="L895" s="191">
        <v>163.23871367970901</v>
      </c>
      <c r="M895" s="191" t="s">
        <v>87</v>
      </c>
      <c r="N895" s="191"/>
      <c r="O895" s="191">
        <v>182.13365809710399</v>
      </c>
      <c r="P895" s="191" t="s">
        <v>87</v>
      </c>
      <c r="Q895" s="191"/>
    </row>
    <row r="896" spans="1:17" x14ac:dyDescent="0.25">
      <c r="A896" s="188" t="s">
        <v>1334</v>
      </c>
      <c r="B896" s="195" t="s">
        <v>1333</v>
      </c>
      <c r="C896" s="235">
        <v>147.49012373192676</v>
      </c>
      <c r="D896" s="235"/>
      <c r="E896" s="190"/>
      <c r="F896" s="198">
        <v>156.29802135776873</v>
      </c>
      <c r="G896" s="198"/>
      <c r="H896" s="190"/>
      <c r="I896" s="191">
        <v>116.58035790086799</v>
      </c>
      <c r="J896" s="191" t="s">
        <v>87</v>
      </c>
      <c r="K896" s="191"/>
      <c r="L896" s="191">
        <v>146.32273927937101</v>
      </c>
      <c r="M896" s="191" t="s">
        <v>87</v>
      </c>
      <c r="N896" s="191"/>
      <c r="O896" s="191">
        <v>157.84584930303799</v>
      </c>
      <c r="P896" s="191" t="s">
        <v>87</v>
      </c>
      <c r="Q896" s="191"/>
    </row>
    <row r="897" spans="1:17" x14ac:dyDescent="0.25">
      <c r="A897" s="188" t="s">
        <v>1682</v>
      </c>
      <c r="B897" s="195" t="s">
        <v>2072</v>
      </c>
      <c r="C897" s="235">
        <v>81.944245735316215</v>
      </c>
      <c r="D897" s="235">
        <v>100.16830927629238</v>
      </c>
      <c r="E897" s="190">
        <f t="shared" si="66"/>
        <v>0.81806557710074679</v>
      </c>
      <c r="F897" s="198">
        <v>76.430124834500134</v>
      </c>
      <c r="G897" s="198">
        <v>103.59419310516188</v>
      </c>
      <c r="H897" s="190">
        <f>F897/G897</f>
        <v>0.73778387131133305</v>
      </c>
      <c r="I897" s="191">
        <v>78.032770509314901</v>
      </c>
      <c r="J897" s="191">
        <v>87.426683214354796</v>
      </c>
      <c r="K897" s="191">
        <f>I897/J897</f>
        <v>0.89255096545287349</v>
      </c>
      <c r="L897" s="191">
        <v>69.742271570962401</v>
      </c>
      <c r="M897" s="191">
        <v>77.466923915990606</v>
      </c>
      <c r="N897" s="191">
        <f>L897/M897</f>
        <v>0.90028450912281943</v>
      </c>
      <c r="O897" s="191">
        <v>84.609410687859096</v>
      </c>
      <c r="P897" s="191">
        <v>88.704466250163506</v>
      </c>
      <c r="Q897" s="191">
        <f>O897/P897</f>
        <v>0.95383484354941528</v>
      </c>
    </row>
    <row r="898" spans="1:17" x14ac:dyDescent="0.25">
      <c r="A898" s="188" t="s">
        <v>1589</v>
      </c>
      <c r="B898" s="195" t="s">
        <v>1588</v>
      </c>
      <c r="C898" s="235"/>
      <c r="D898" s="235">
        <v>34.901852466827492</v>
      </c>
      <c r="E898" s="190"/>
      <c r="F898" s="198"/>
      <c r="G898" s="198">
        <v>35.173223766668848</v>
      </c>
      <c r="H898" s="190"/>
      <c r="I898" s="191" t="s">
        <v>87</v>
      </c>
      <c r="J898" s="191">
        <v>29.778913946579198</v>
      </c>
      <c r="K898" s="191"/>
      <c r="L898" s="191" t="s">
        <v>87</v>
      </c>
      <c r="M898" s="191">
        <v>28.8406601624831</v>
      </c>
      <c r="N898" s="191"/>
      <c r="O898" s="191" t="s">
        <v>87</v>
      </c>
      <c r="P898" s="191">
        <v>30.0163005801938</v>
      </c>
      <c r="Q898" s="191"/>
    </row>
    <row r="899" spans="1:17" x14ac:dyDescent="0.25">
      <c r="A899" s="188" t="s">
        <v>1587</v>
      </c>
      <c r="B899" s="195" t="s">
        <v>1586</v>
      </c>
      <c r="C899" s="235"/>
      <c r="D899" s="235">
        <v>4.5359748003244436</v>
      </c>
      <c r="E899" s="190"/>
      <c r="F899" s="198"/>
      <c r="G899" s="198">
        <v>4.3171672777137537</v>
      </c>
      <c r="H899" s="190"/>
      <c r="I899" s="191" t="s">
        <v>87</v>
      </c>
      <c r="J899" s="191">
        <v>3.6714541319540901</v>
      </c>
      <c r="K899" s="191"/>
      <c r="L899" s="191" t="s">
        <v>87</v>
      </c>
      <c r="M899" s="191">
        <v>3.9799896121446401</v>
      </c>
      <c r="N899" s="191"/>
      <c r="O899" s="191" t="s">
        <v>87</v>
      </c>
      <c r="P899" s="191">
        <v>5.3387025594643802</v>
      </c>
      <c r="Q899" s="191"/>
    </row>
    <row r="900" spans="1:17" x14ac:dyDescent="0.25">
      <c r="A900" s="188" t="s">
        <v>1618</v>
      </c>
      <c r="B900" s="195" t="s">
        <v>1617</v>
      </c>
      <c r="C900" s="235">
        <v>29.823287648878633</v>
      </c>
      <c r="D900" s="235"/>
      <c r="E900" s="190"/>
      <c r="F900" s="198">
        <v>25.361537250805839</v>
      </c>
      <c r="G900" s="198"/>
      <c r="H900" s="190"/>
      <c r="I900" s="191">
        <v>35.847399008312998</v>
      </c>
      <c r="J900" s="191" t="s">
        <v>87</v>
      </c>
      <c r="K900" s="191"/>
      <c r="L900" s="191">
        <v>27.342744712943301</v>
      </c>
      <c r="M900" s="191" t="s">
        <v>87</v>
      </c>
      <c r="N900" s="191"/>
      <c r="O900" s="191">
        <v>36.140576134125702</v>
      </c>
      <c r="P900" s="191" t="s">
        <v>87</v>
      </c>
      <c r="Q900" s="191"/>
    </row>
    <row r="901" spans="1:17" x14ac:dyDescent="0.25">
      <c r="A901" s="188" t="s">
        <v>1616</v>
      </c>
      <c r="B901" s="195" t="s">
        <v>1615</v>
      </c>
      <c r="C901" s="235">
        <v>25.377154664393892</v>
      </c>
      <c r="D901" s="235"/>
      <c r="E901" s="190"/>
      <c r="F901" s="198">
        <v>22.55127399449805</v>
      </c>
      <c r="G901" s="198"/>
      <c r="H901" s="190"/>
      <c r="I901" s="191">
        <v>22.105896403604</v>
      </c>
      <c r="J901" s="191" t="s">
        <v>87</v>
      </c>
      <c r="K901" s="191"/>
      <c r="L901" s="191">
        <v>19.599142172959599</v>
      </c>
      <c r="M901" s="191" t="s">
        <v>87</v>
      </c>
      <c r="N901" s="191"/>
      <c r="O901" s="191">
        <v>17.513079316788001</v>
      </c>
      <c r="P901" s="191" t="s">
        <v>87</v>
      </c>
      <c r="Q901" s="191"/>
    </row>
    <row r="902" spans="1:17" x14ac:dyDescent="0.25">
      <c r="A902" s="188" t="s">
        <v>1614</v>
      </c>
      <c r="B902" s="195" t="s">
        <v>1613</v>
      </c>
      <c r="C902" s="235">
        <v>3.2809093159460491E-2</v>
      </c>
      <c r="D902" s="235"/>
      <c r="E902" s="190"/>
      <c r="F902" s="198"/>
      <c r="G902" s="198"/>
      <c r="H902" s="190"/>
      <c r="I902" s="191" t="s">
        <v>87</v>
      </c>
      <c r="J902" s="191" t="s">
        <v>87</v>
      </c>
      <c r="K902" s="191"/>
      <c r="L902" s="191">
        <v>2.0590015413179799E-2</v>
      </c>
      <c r="M902" s="191" t="s">
        <v>87</v>
      </c>
      <c r="N902" s="191"/>
      <c r="O902" s="191" t="s">
        <v>87</v>
      </c>
      <c r="P902" s="191" t="s">
        <v>87</v>
      </c>
      <c r="Q902" s="191"/>
    </row>
    <row r="903" spans="1:17" x14ac:dyDescent="0.25">
      <c r="A903" s="188" t="s">
        <v>1713</v>
      </c>
      <c r="B903" s="195" t="s">
        <v>1583</v>
      </c>
      <c r="C903" s="235">
        <v>0.74335971950541968</v>
      </c>
      <c r="D903" s="235"/>
      <c r="E903" s="190"/>
      <c r="F903" s="198">
        <v>1.3468612087796816</v>
      </c>
      <c r="G903" s="198"/>
      <c r="H903" s="190"/>
      <c r="I903" s="191" t="s">
        <v>87</v>
      </c>
      <c r="J903" s="191" t="s">
        <v>87</v>
      </c>
      <c r="K903" s="191"/>
      <c r="L903" s="191">
        <v>0.46829971912392399</v>
      </c>
      <c r="M903" s="191" t="s">
        <v>87</v>
      </c>
      <c r="N903" s="191"/>
      <c r="O903" s="191">
        <v>0.57016934836352595</v>
      </c>
      <c r="P903" s="191" t="s">
        <v>87</v>
      </c>
      <c r="Q903" s="191"/>
    </row>
    <row r="904" spans="1:17" x14ac:dyDescent="0.25">
      <c r="A904" s="188" t="s">
        <v>1585</v>
      </c>
      <c r="B904" s="195" t="s">
        <v>1584</v>
      </c>
      <c r="C904" s="235">
        <v>23.695138891223568</v>
      </c>
      <c r="D904" s="235">
        <v>34.553062496278365</v>
      </c>
      <c r="E904" s="190">
        <f t="shared" ref="E904:E952" si="67">C904/D904</f>
        <v>0.68576089004486129</v>
      </c>
      <c r="F904" s="198">
        <v>23.707721680682223</v>
      </c>
      <c r="G904" s="198">
        <v>35.597294551785666</v>
      </c>
      <c r="H904" s="190">
        <f>F904/G904</f>
        <v>0.66599785121852673</v>
      </c>
      <c r="I904" s="191">
        <v>17.028295490316999</v>
      </c>
      <c r="J904" s="191">
        <v>27.265024678501099</v>
      </c>
      <c r="K904" s="191">
        <f>I904/J904</f>
        <v>0.62454722455263645</v>
      </c>
      <c r="L904" s="191">
        <v>21.528840659177899</v>
      </c>
      <c r="M904" s="191">
        <v>24.945687569821601</v>
      </c>
      <c r="N904" s="191">
        <f>L904/M904</f>
        <v>0.86302855348924989</v>
      </c>
      <c r="O904" s="191">
        <v>28.5997687621132</v>
      </c>
      <c r="P904" s="191">
        <v>28.391382035311199</v>
      </c>
      <c r="Q904" s="191">
        <f>O904/P904</f>
        <v>1.0073397880576163</v>
      </c>
    </row>
    <row r="905" spans="1:17" x14ac:dyDescent="0.25">
      <c r="A905" s="188" t="s">
        <v>1712</v>
      </c>
      <c r="B905" s="195" t="s">
        <v>1594</v>
      </c>
      <c r="C905" s="235"/>
      <c r="D905" s="235"/>
      <c r="E905" s="190"/>
      <c r="F905" s="198">
        <v>0.73897245030227465</v>
      </c>
      <c r="G905" s="198"/>
      <c r="H905" s="190"/>
      <c r="I905" s="191">
        <v>1.9358288384024001</v>
      </c>
      <c r="J905" s="191" t="s">
        <v>87</v>
      </c>
      <c r="K905" s="191"/>
      <c r="L905" s="191" t="s">
        <v>87</v>
      </c>
      <c r="M905" s="191" t="s">
        <v>87</v>
      </c>
      <c r="N905" s="191"/>
      <c r="O905" s="191">
        <v>0.40767762721126</v>
      </c>
      <c r="P905" s="191" t="s">
        <v>87</v>
      </c>
      <c r="Q905" s="191"/>
    </row>
    <row r="906" spans="1:17" x14ac:dyDescent="0.25">
      <c r="A906" s="188" t="s">
        <v>1582</v>
      </c>
      <c r="B906" s="195" t="s">
        <v>1581</v>
      </c>
      <c r="C906" s="235">
        <v>2.2724957181552439</v>
      </c>
      <c r="D906" s="235">
        <v>26.177419512862073</v>
      </c>
      <c r="E906" s="190">
        <f t="shared" si="67"/>
        <v>8.6811296164569257E-2</v>
      </c>
      <c r="F906" s="198">
        <v>2.7237582494320858</v>
      </c>
      <c r="G906" s="198">
        <v>28.5065075089936</v>
      </c>
      <c r="H906" s="190">
        <f>F906/G906</f>
        <v>9.5548647920926807E-2</v>
      </c>
      <c r="I906" s="191">
        <v>1.1153507686784301</v>
      </c>
      <c r="J906" s="191">
        <v>26.711290457320398</v>
      </c>
      <c r="K906" s="191">
        <f>I906/J906</f>
        <v>4.1755780030940479E-2</v>
      </c>
      <c r="L906" s="191">
        <v>0.78265429134443998</v>
      </c>
      <c r="M906" s="191">
        <v>19.700586571541201</v>
      </c>
      <c r="N906" s="191">
        <f>L906/M906</f>
        <v>3.9727461337371338E-2</v>
      </c>
      <c r="O906" s="191">
        <v>1.3781394992574001</v>
      </c>
      <c r="P906" s="191">
        <v>24.958081075194201</v>
      </c>
      <c r="Q906" s="191">
        <f>O906/P906</f>
        <v>5.5218167418613399E-2</v>
      </c>
    </row>
    <row r="907" spans="1:17" x14ac:dyDescent="0.25">
      <c r="A907" s="188" t="s">
        <v>1681</v>
      </c>
      <c r="B907" s="195" t="s">
        <v>2073</v>
      </c>
      <c r="C907" s="235">
        <v>343.55717791504014</v>
      </c>
      <c r="D907" s="235">
        <v>1276.8593550037967</v>
      </c>
      <c r="E907" s="190">
        <f t="shared" si="67"/>
        <v>0.26906422901527677</v>
      </c>
      <c r="F907" s="198">
        <v>425.66768959516878</v>
      </c>
      <c r="G907" s="198">
        <v>1160.5540386594953</v>
      </c>
      <c r="H907" s="190">
        <f>F907/G907</f>
        <v>0.36677972366270745</v>
      </c>
      <c r="I907" s="191">
        <v>303.09758851491398</v>
      </c>
      <c r="J907" s="191">
        <v>1210.27161795713</v>
      </c>
      <c r="K907" s="191">
        <f>I907/J907</f>
        <v>0.25043765714883537</v>
      </c>
      <c r="L907" s="191">
        <v>414.112354760985</v>
      </c>
      <c r="M907" s="191">
        <v>1387.87237286135</v>
      </c>
      <c r="N907" s="191">
        <f>L907/M907</f>
        <v>0.29837927669618314</v>
      </c>
      <c r="O907" s="191">
        <v>438.45046739962203</v>
      </c>
      <c r="P907" s="191">
        <v>1358.3076936166101</v>
      </c>
      <c r="Q907" s="191">
        <f>O907/P907</f>
        <v>0.32279171314432464</v>
      </c>
    </row>
    <row r="908" spans="1:17" x14ac:dyDescent="0.25">
      <c r="A908" s="188" t="s">
        <v>1580</v>
      </c>
      <c r="B908" s="195" t="s">
        <v>1579</v>
      </c>
      <c r="C908" s="235">
        <v>107.21874209612191</v>
      </c>
      <c r="D908" s="235">
        <v>875.18873054330538</v>
      </c>
      <c r="E908" s="190">
        <f t="shared" si="67"/>
        <v>0.12250928097481553</v>
      </c>
      <c r="F908" s="198">
        <v>232.13922229714726</v>
      </c>
      <c r="G908" s="198">
        <v>773.92813217632386</v>
      </c>
      <c r="H908" s="190">
        <f>F908/G908</f>
        <v>0.29994932687659304</v>
      </c>
      <c r="I908" s="191">
        <v>140.48971970796799</v>
      </c>
      <c r="J908" s="191">
        <v>788.77996445862595</v>
      </c>
      <c r="K908" s="191">
        <f>I908/J908</f>
        <v>0.1781101524357204</v>
      </c>
      <c r="L908" s="191">
        <v>181.67064968162299</v>
      </c>
      <c r="M908" s="191">
        <v>966.80478012641595</v>
      </c>
      <c r="N908" s="191">
        <f>L908/M908</f>
        <v>0.18790830725709526</v>
      </c>
      <c r="O908" s="191">
        <v>176.26778302365599</v>
      </c>
      <c r="P908" s="191">
        <v>798.08962529906796</v>
      </c>
      <c r="Q908" s="191">
        <f>O908/P908</f>
        <v>0.22086214058678336</v>
      </c>
    </row>
    <row r="909" spans="1:17" x14ac:dyDescent="0.25">
      <c r="A909" s="188" t="s">
        <v>1578</v>
      </c>
      <c r="B909" s="195" t="s">
        <v>1577</v>
      </c>
      <c r="C909" s="235">
        <v>30.463702420839446</v>
      </c>
      <c r="D909" s="235">
        <v>199.37742789108739</v>
      </c>
      <c r="E909" s="190">
        <f t="shared" si="67"/>
        <v>0.15279413895077759</v>
      </c>
      <c r="F909" s="198">
        <v>15.104583303340631</v>
      </c>
      <c r="G909" s="198">
        <v>198.84212744005026</v>
      </c>
      <c r="H909" s="190">
        <f>F909/G909</f>
        <v>7.5962692100518661E-2</v>
      </c>
      <c r="I909" s="191">
        <v>4.2783004571721701</v>
      </c>
      <c r="J909" s="191">
        <v>221.60138021373399</v>
      </c>
      <c r="K909" s="191">
        <f>I909/J909</f>
        <v>1.9306289757968834E-2</v>
      </c>
      <c r="L909" s="191">
        <v>23.9293227521811</v>
      </c>
      <c r="M909" s="191">
        <v>155.090605599621</v>
      </c>
      <c r="N909" s="191">
        <f>L909/M909</f>
        <v>0.15429253538384261</v>
      </c>
      <c r="O909" s="191">
        <v>87.531372682140798</v>
      </c>
      <c r="P909" s="191">
        <v>220.950615386056</v>
      </c>
      <c r="Q909" s="191">
        <f>O909/P909</f>
        <v>0.39615808505082273</v>
      </c>
    </row>
    <row r="910" spans="1:17" x14ac:dyDescent="0.25">
      <c r="A910" s="188" t="s">
        <v>1576</v>
      </c>
      <c r="B910" s="195" t="s">
        <v>1575</v>
      </c>
      <c r="C910" s="235"/>
      <c r="D910" s="235">
        <v>21.388035940612419</v>
      </c>
      <c r="E910" s="190"/>
      <c r="F910" s="198"/>
      <c r="G910" s="198">
        <v>10.38204113175539</v>
      </c>
      <c r="H910" s="190"/>
      <c r="I910" s="191" t="s">
        <v>87</v>
      </c>
      <c r="J910" s="191">
        <v>12.3549691137456</v>
      </c>
      <c r="K910" s="191"/>
      <c r="L910" s="191" t="s">
        <v>87</v>
      </c>
      <c r="M910" s="191">
        <v>12.493786643290001</v>
      </c>
      <c r="N910" s="191"/>
      <c r="O910" s="191">
        <v>0.38701947367876799</v>
      </c>
      <c r="P910" s="191">
        <v>12.173854130625401</v>
      </c>
      <c r="Q910" s="191">
        <f>O910/P910</f>
        <v>3.1791039183322781E-2</v>
      </c>
    </row>
    <row r="911" spans="1:17" x14ac:dyDescent="0.25">
      <c r="A911" s="188" t="s">
        <v>1574</v>
      </c>
      <c r="B911" s="195" t="s">
        <v>1573</v>
      </c>
      <c r="C911" s="235"/>
      <c r="D911" s="235">
        <v>44.665160105321227</v>
      </c>
      <c r="E911" s="190"/>
      <c r="F911" s="198"/>
      <c r="G911" s="198">
        <v>54.774537246898667</v>
      </c>
      <c r="H911" s="190"/>
      <c r="I911" s="191" t="s">
        <v>87</v>
      </c>
      <c r="J911" s="191">
        <v>74.780607890179795</v>
      </c>
      <c r="K911" s="191"/>
      <c r="L911" s="191" t="s">
        <v>87</v>
      </c>
      <c r="M911" s="191">
        <v>116.11963972290999</v>
      </c>
      <c r="N911" s="191"/>
      <c r="O911" s="191" t="s">
        <v>87</v>
      </c>
      <c r="P911" s="191">
        <v>189.80858748382801</v>
      </c>
      <c r="Q911" s="191"/>
    </row>
    <row r="912" spans="1:17" x14ac:dyDescent="0.25">
      <c r="A912" s="188" t="s">
        <v>1572</v>
      </c>
      <c r="B912" s="195" t="s">
        <v>1571</v>
      </c>
      <c r="C912" s="235">
        <v>100.81668047346862</v>
      </c>
      <c r="D912" s="235">
        <v>26.635559007495335</v>
      </c>
      <c r="E912" s="190">
        <f t="shared" si="67"/>
        <v>3.7850409088504007</v>
      </c>
      <c r="F912" s="198">
        <v>46.485718869260708</v>
      </c>
      <c r="G912" s="198">
        <v>20.685273366832909</v>
      </c>
      <c r="H912" s="190">
        <f>F912/G912</f>
        <v>2.2472856918486093</v>
      </c>
      <c r="I912" s="191">
        <v>30.286077270843901</v>
      </c>
      <c r="J912" s="191">
        <v>14.7456049692883</v>
      </c>
      <c r="K912" s="191">
        <f>I912/J912</f>
        <v>2.0539053727482073</v>
      </c>
      <c r="L912" s="191">
        <v>54.829620899048898</v>
      </c>
      <c r="M912" s="191">
        <v>23.4676410800284</v>
      </c>
      <c r="N912" s="191">
        <f>L912/M912</f>
        <v>2.3363925122286959</v>
      </c>
      <c r="O912" s="191">
        <v>24.305763581084999</v>
      </c>
      <c r="P912" s="191">
        <v>17.8724920273389</v>
      </c>
      <c r="Q912" s="191">
        <f>O912/P912</f>
        <v>1.3599538074436042</v>
      </c>
    </row>
    <row r="913" spans="1:17" x14ac:dyDescent="0.25">
      <c r="A913" s="188" t="s">
        <v>1570</v>
      </c>
      <c r="B913" s="195" t="s">
        <v>1569</v>
      </c>
      <c r="C913" s="235">
        <v>3.5361687053952462</v>
      </c>
      <c r="D913" s="235">
        <v>13.46534188984878</v>
      </c>
      <c r="E913" s="190">
        <f t="shared" si="67"/>
        <v>0.26261261944348285</v>
      </c>
      <c r="F913" s="198">
        <v>12.965568736508056</v>
      </c>
      <c r="G913" s="198">
        <v>9.7587498567594171</v>
      </c>
      <c r="H913" s="190">
        <f>F913/G913</f>
        <v>1.3286095992641342</v>
      </c>
      <c r="I913" s="191">
        <v>3.6350431050970702</v>
      </c>
      <c r="J913" s="191">
        <v>14.182164868190499</v>
      </c>
      <c r="K913" s="191">
        <f>I913/J913</f>
        <v>0.25631087629295518</v>
      </c>
      <c r="L913" s="191">
        <v>7.7922990227667004</v>
      </c>
      <c r="M913" s="191">
        <v>10.259209624971801</v>
      </c>
      <c r="N913" s="191">
        <f>L913/M913</f>
        <v>0.7595418465570265</v>
      </c>
      <c r="O913" s="191">
        <v>17.392124986126401</v>
      </c>
      <c r="P913" s="191">
        <v>12.237610710501601</v>
      </c>
      <c r="Q913" s="191">
        <f>O913/P913</f>
        <v>1.4212026675437142</v>
      </c>
    </row>
    <row r="914" spans="1:17" x14ac:dyDescent="0.25">
      <c r="A914" s="188" t="s">
        <v>1568</v>
      </c>
      <c r="B914" s="195" t="s">
        <v>1567</v>
      </c>
      <c r="C914" s="235">
        <v>23.537587374988789</v>
      </c>
      <c r="D914" s="235">
        <v>36.362582394442988</v>
      </c>
      <c r="E914" s="190">
        <f t="shared" si="67"/>
        <v>0.64730241432428781</v>
      </c>
      <c r="F914" s="198">
        <v>28.312835316456557</v>
      </c>
      <c r="G914" s="198">
        <v>28.759319382517077</v>
      </c>
      <c r="H914" s="190">
        <f>F914/G914</f>
        <v>0.98447515185870704</v>
      </c>
      <c r="I914" s="191">
        <v>34.7955912787221</v>
      </c>
      <c r="J914" s="191">
        <v>33.242077229616598</v>
      </c>
      <c r="K914" s="191">
        <f>I914/J914</f>
        <v>1.0467333626107282</v>
      </c>
      <c r="L914" s="191">
        <v>52.964148844259299</v>
      </c>
      <c r="M914" s="191">
        <v>42.397033074624197</v>
      </c>
      <c r="N914" s="191">
        <f>L914/M914</f>
        <v>1.249241869142957</v>
      </c>
      <c r="O914" s="191">
        <v>40.266835031989999</v>
      </c>
      <c r="P914" s="191">
        <v>48.449637587955301</v>
      </c>
      <c r="Q914" s="191">
        <f>O914/P914</f>
        <v>0.83110704303803573</v>
      </c>
    </row>
    <row r="915" spans="1:17" x14ac:dyDescent="0.25">
      <c r="A915" s="188" t="s">
        <v>1566</v>
      </c>
      <c r="B915" s="195" t="s">
        <v>1565</v>
      </c>
      <c r="C915" s="235"/>
      <c r="D915" s="235"/>
      <c r="E915" s="190"/>
      <c r="F915" s="198"/>
      <c r="G915" s="198">
        <v>5.1969718916452319</v>
      </c>
      <c r="H915" s="190"/>
      <c r="I915" s="191">
        <v>7.9213082052721804</v>
      </c>
      <c r="J915" s="191">
        <v>32.909842417113303</v>
      </c>
      <c r="K915" s="191">
        <f>I915/J915</f>
        <v>0.24069723898626313</v>
      </c>
      <c r="L915" s="191">
        <v>24.897980348486101</v>
      </c>
      <c r="M915" s="191">
        <v>39.477720151504499</v>
      </c>
      <c r="N915" s="191">
        <f>L915/M915</f>
        <v>0.63068435190620387</v>
      </c>
      <c r="O915" s="191">
        <v>12.240411459622599</v>
      </c>
      <c r="P915" s="191">
        <v>38.943016287498203</v>
      </c>
      <c r="Q915" s="191">
        <f>O915/P915</f>
        <v>0.31431595768692716</v>
      </c>
    </row>
    <row r="916" spans="1:17" x14ac:dyDescent="0.25">
      <c r="A916" s="192" t="s">
        <v>1919</v>
      </c>
      <c r="B916" s="195" t="s">
        <v>1920</v>
      </c>
      <c r="C916" s="235">
        <v>11.530489636229525</v>
      </c>
      <c r="D916" s="235">
        <v>27.672633261414905</v>
      </c>
      <c r="E916" s="190">
        <f t="shared" si="67"/>
        <v>0.41667482553266671</v>
      </c>
      <c r="F916" s="198">
        <v>3.3630330916541991</v>
      </c>
      <c r="G916" s="198">
        <v>24.867868584593914</v>
      </c>
      <c r="H916" s="190">
        <f>F916/G916</f>
        <v>0.13523608105833637</v>
      </c>
      <c r="I916" s="191"/>
      <c r="J916" s="191"/>
      <c r="K916" s="191"/>
      <c r="L916" s="191"/>
      <c r="M916" s="191"/>
      <c r="N916" s="191"/>
      <c r="O916" s="191"/>
      <c r="P916" s="191"/>
      <c r="Q916" s="191"/>
    </row>
    <row r="917" spans="1:17" x14ac:dyDescent="0.25">
      <c r="A917" s="188" t="s">
        <v>1564</v>
      </c>
      <c r="B917" s="195" t="s">
        <v>1563</v>
      </c>
      <c r="C917" s="235"/>
      <c r="D917" s="235"/>
      <c r="E917" s="190"/>
      <c r="F917" s="198"/>
      <c r="G917" s="198">
        <v>1.1743342113104374</v>
      </c>
      <c r="H917" s="190"/>
      <c r="I917" s="191">
        <v>10.6468970881324</v>
      </c>
      <c r="J917" s="191">
        <v>15.014128302607901</v>
      </c>
      <c r="K917" s="191">
        <f>I917/J917</f>
        <v>0.70912522349253349</v>
      </c>
      <c r="L917" s="191">
        <v>9.8714744126676592</v>
      </c>
      <c r="M917" s="191">
        <v>17.932231325768299</v>
      </c>
      <c r="N917" s="191">
        <f>L917/M917</f>
        <v>0.55048779113631696</v>
      </c>
      <c r="O917" s="191">
        <v>15.2862363657743</v>
      </c>
      <c r="P917" s="191">
        <v>16.929165264401899</v>
      </c>
      <c r="Q917" s="191">
        <f>O917/P917</f>
        <v>0.90295275207205306</v>
      </c>
    </row>
    <row r="918" spans="1:17" x14ac:dyDescent="0.25">
      <c r="A918" s="192" t="s">
        <v>1921</v>
      </c>
      <c r="B918" s="195" t="s">
        <v>1922</v>
      </c>
      <c r="C918" s="235"/>
      <c r="D918" s="235">
        <v>3.3460805258153909</v>
      </c>
      <c r="E918" s="190"/>
      <c r="F918" s="198"/>
      <c r="G918" s="198">
        <v>4.8848819105455323</v>
      </c>
      <c r="H918" s="190"/>
      <c r="I918" s="191"/>
      <c r="J918" s="191"/>
      <c r="K918" s="191"/>
      <c r="L918" s="191"/>
      <c r="M918" s="191"/>
      <c r="N918" s="191"/>
      <c r="O918" s="191"/>
      <c r="P918" s="191"/>
      <c r="Q918" s="191"/>
    </row>
    <row r="919" spans="1:17" x14ac:dyDescent="0.25">
      <c r="A919" s="188" t="s">
        <v>1562</v>
      </c>
      <c r="B919" s="195" t="s">
        <v>1561</v>
      </c>
      <c r="C919" s="235"/>
      <c r="D919" s="235"/>
      <c r="E919" s="190"/>
      <c r="F919" s="198"/>
      <c r="G919" s="198">
        <v>5.7366165107583687E-3</v>
      </c>
      <c r="H919" s="190"/>
      <c r="I919" s="191" t="s">
        <v>87</v>
      </c>
      <c r="J919" s="191">
        <v>0.55909824182840395</v>
      </c>
      <c r="K919" s="191"/>
      <c r="L919" s="191" t="s">
        <v>87</v>
      </c>
      <c r="M919" s="191">
        <v>0.711828469066076</v>
      </c>
      <c r="N919" s="191"/>
      <c r="O919" s="191" t="s">
        <v>87</v>
      </c>
      <c r="P919" s="191">
        <v>0.75556985153714096</v>
      </c>
      <c r="Q919" s="191"/>
    </row>
    <row r="920" spans="1:17" x14ac:dyDescent="0.25">
      <c r="A920" s="192" t="s">
        <v>1923</v>
      </c>
      <c r="B920" s="195" t="s">
        <v>1924</v>
      </c>
      <c r="C920" s="235"/>
      <c r="D920" s="235">
        <v>0.54677891235544185</v>
      </c>
      <c r="E920" s="190"/>
      <c r="F920" s="198"/>
      <c r="G920" s="198">
        <v>0.57313422710235329</v>
      </c>
      <c r="H920" s="190"/>
      <c r="I920" s="191"/>
      <c r="J920" s="191"/>
      <c r="K920" s="191"/>
      <c r="L920" s="191"/>
      <c r="M920" s="191"/>
      <c r="N920" s="191"/>
      <c r="O920" s="191"/>
      <c r="P920" s="191"/>
      <c r="Q920" s="191"/>
    </row>
    <row r="921" spans="1:17" x14ac:dyDescent="0.25">
      <c r="A921" s="188" t="s">
        <v>1560</v>
      </c>
      <c r="B921" s="195" t="s">
        <v>1794</v>
      </c>
      <c r="C921" s="235">
        <v>9.3454812895667558</v>
      </c>
      <c r="D921" s="235"/>
      <c r="E921" s="190"/>
      <c r="F921" s="198">
        <v>21.452370826147217</v>
      </c>
      <c r="G921" s="198"/>
      <c r="H921" s="190"/>
      <c r="I921" s="191">
        <v>11.690152726420999</v>
      </c>
      <c r="J921" s="191" t="s">
        <v>87</v>
      </c>
      <c r="K921" s="191"/>
      <c r="L921" s="191">
        <v>9.2241054873966508</v>
      </c>
      <c r="M921" s="191" t="s">
        <v>87</v>
      </c>
      <c r="N921" s="191"/>
      <c r="O921" s="191">
        <v>13.869315442474999</v>
      </c>
      <c r="P921" s="191" t="s">
        <v>87</v>
      </c>
      <c r="Q921" s="191"/>
    </row>
    <row r="922" spans="1:17" x14ac:dyDescent="0.25">
      <c r="A922" s="188" t="s">
        <v>1560</v>
      </c>
      <c r="B922" s="195" t="s">
        <v>1559</v>
      </c>
      <c r="C922" s="235"/>
      <c r="D922" s="235"/>
      <c r="E922" s="190"/>
      <c r="F922" s="198"/>
      <c r="G922" s="198">
        <v>6.0384779800117284E-2</v>
      </c>
      <c r="H922" s="190"/>
      <c r="I922" s="191" t="s">
        <v>87</v>
      </c>
      <c r="J922" s="191">
        <v>0.70274835093802701</v>
      </c>
      <c r="K922" s="191"/>
      <c r="L922" s="191" t="s">
        <v>87</v>
      </c>
      <c r="M922" s="191">
        <v>2.0316688990318799</v>
      </c>
      <c r="N922" s="191"/>
      <c r="O922" s="191" t="s">
        <v>87</v>
      </c>
      <c r="P922" s="191">
        <v>0.24841510595959301</v>
      </c>
      <c r="Q922" s="191"/>
    </row>
    <row r="923" spans="1:17" x14ac:dyDescent="0.25">
      <c r="A923" s="188" t="s">
        <v>1558</v>
      </c>
      <c r="B923" s="195" t="s">
        <v>1557</v>
      </c>
      <c r="C923" s="235"/>
      <c r="D923" s="235"/>
      <c r="E923" s="190"/>
      <c r="F923" s="198"/>
      <c r="G923" s="198">
        <v>0.1664064804940498</v>
      </c>
      <c r="H923" s="190"/>
      <c r="I923" s="191" t="s">
        <v>87</v>
      </c>
      <c r="J923" s="191">
        <v>1.39903190126232</v>
      </c>
      <c r="K923" s="191"/>
      <c r="L923" s="191" t="s">
        <v>87</v>
      </c>
      <c r="M923" s="191">
        <v>1.08622814411466</v>
      </c>
      <c r="N923" s="191"/>
      <c r="O923" s="191" t="s">
        <v>87</v>
      </c>
      <c r="P923" s="191">
        <v>1.84910448184186</v>
      </c>
      <c r="Q923" s="191"/>
    </row>
    <row r="924" spans="1:17" x14ac:dyDescent="0.25">
      <c r="A924" s="192" t="s">
        <v>1925</v>
      </c>
      <c r="B924" s="195" t="s">
        <v>1926</v>
      </c>
      <c r="C924" s="235"/>
      <c r="D924" s="235">
        <v>0.22753484696496729</v>
      </c>
      <c r="E924" s="190"/>
      <c r="F924" s="198"/>
      <c r="G924" s="198">
        <v>0.3618575612176681</v>
      </c>
      <c r="H924" s="190"/>
      <c r="I924" s="191"/>
      <c r="J924" s="191"/>
      <c r="K924" s="191"/>
      <c r="L924" s="191"/>
      <c r="M924" s="191"/>
      <c r="N924" s="191"/>
      <c r="O924" s="191"/>
      <c r="P924" s="191"/>
      <c r="Q924" s="191"/>
    </row>
    <row r="925" spans="1:17" x14ac:dyDescent="0.25">
      <c r="A925" s="192" t="s">
        <v>1927</v>
      </c>
      <c r="B925" s="195" t="s">
        <v>1928</v>
      </c>
      <c r="C925" s="235"/>
      <c r="D925" s="235">
        <v>0.52140473893231909</v>
      </c>
      <c r="E925" s="190"/>
      <c r="F925" s="198"/>
      <c r="G925" s="198">
        <v>0.76742362299735212</v>
      </c>
      <c r="H925" s="190"/>
      <c r="I925" s="191"/>
      <c r="J925" s="191"/>
      <c r="K925" s="191"/>
      <c r="L925" s="191"/>
      <c r="M925" s="191"/>
      <c r="N925" s="191"/>
      <c r="O925" s="191"/>
      <c r="P925" s="191"/>
      <c r="Q925" s="191"/>
    </row>
    <row r="926" spans="1:17" x14ac:dyDescent="0.25">
      <c r="A926" s="192" t="s">
        <v>1929</v>
      </c>
      <c r="B926" s="195" t="s">
        <v>1930</v>
      </c>
      <c r="C926" s="235"/>
      <c r="D926" s="235">
        <v>27.462084946200008</v>
      </c>
      <c r="E926" s="190"/>
      <c r="F926" s="198"/>
      <c r="G926" s="198">
        <v>25.364858172140405</v>
      </c>
      <c r="H926" s="190"/>
      <c r="I926" s="191"/>
      <c r="J926" s="191"/>
      <c r="K926" s="191"/>
      <c r="L926" s="191"/>
      <c r="M926" s="191"/>
      <c r="N926" s="191"/>
      <c r="O926" s="191"/>
      <c r="P926" s="191"/>
      <c r="Q926" s="191"/>
    </row>
    <row r="927" spans="1:17" x14ac:dyDescent="0.25">
      <c r="A927" s="188" t="s">
        <v>1612</v>
      </c>
      <c r="B927" s="195" t="s">
        <v>1611</v>
      </c>
      <c r="C927" s="235">
        <v>57.108325918429856</v>
      </c>
      <c r="D927" s="235"/>
      <c r="E927" s="190"/>
      <c r="F927" s="198">
        <v>65.84435715465419</v>
      </c>
      <c r="G927" s="198"/>
      <c r="H927" s="190"/>
      <c r="I927" s="191">
        <v>59.354498675285001</v>
      </c>
      <c r="J927" s="191" t="s">
        <v>87</v>
      </c>
      <c r="K927" s="191"/>
      <c r="L927" s="191">
        <v>48.932753312555697</v>
      </c>
      <c r="M927" s="191" t="s">
        <v>87</v>
      </c>
      <c r="N927" s="191"/>
      <c r="O927" s="191">
        <v>50.903605353072798</v>
      </c>
      <c r="P927" s="191" t="s">
        <v>87</v>
      </c>
      <c r="Q927" s="191"/>
    </row>
    <row r="928" spans="1:17" x14ac:dyDescent="0.25">
      <c r="A928" s="188" t="s">
        <v>1680</v>
      </c>
      <c r="B928" s="195" t="s">
        <v>2074</v>
      </c>
      <c r="C928" s="235">
        <v>154.25990267773682</v>
      </c>
      <c r="D928" s="235">
        <v>362.21760610370052</v>
      </c>
      <c r="E928" s="190">
        <f t="shared" si="67"/>
        <v>0.42587632428218641</v>
      </c>
      <c r="F928" s="198">
        <v>143.63550105363194</v>
      </c>
      <c r="G928" s="198">
        <v>330.11084941695179</v>
      </c>
      <c r="H928" s="190">
        <f>F928/G928</f>
        <v>0.43511293647974236</v>
      </c>
      <c r="I928" s="191">
        <v>114.539102971852</v>
      </c>
      <c r="J928" s="191">
        <v>303.13849980935498</v>
      </c>
      <c r="K928" s="191">
        <f>I928/J928</f>
        <v>0.37784413079792273</v>
      </c>
      <c r="L928" s="191">
        <v>165.495279509266</v>
      </c>
      <c r="M928" s="191">
        <v>308.10345495232002</v>
      </c>
      <c r="N928" s="191">
        <f>L928/M928</f>
        <v>0.53714191402000644</v>
      </c>
      <c r="O928" s="191">
        <v>180.570730697644</v>
      </c>
      <c r="P928" s="191">
        <v>330.362121740166</v>
      </c>
      <c r="Q928" s="191">
        <f>O928/P928</f>
        <v>0.54658424442395714</v>
      </c>
    </row>
    <row r="929" spans="1:17" x14ac:dyDescent="0.25">
      <c r="A929" s="188" t="s">
        <v>1556</v>
      </c>
      <c r="B929" s="195" t="s">
        <v>1555</v>
      </c>
      <c r="C929" s="235">
        <v>111.22457144320019</v>
      </c>
      <c r="D929" s="235">
        <v>295.20714809851671</v>
      </c>
      <c r="E929" s="190">
        <f t="shared" si="67"/>
        <v>0.37676788031596803</v>
      </c>
      <c r="F929" s="198">
        <v>103.72278941063833</v>
      </c>
      <c r="G929" s="198">
        <v>275.1921572488007</v>
      </c>
      <c r="H929" s="190">
        <f>F929/G929</f>
        <v>0.37691041215561516</v>
      </c>
      <c r="I929" s="191">
        <v>81.448849913416197</v>
      </c>
      <c r="J929" s="191">
        <v>262.62214614650497</v>
      </c>
      <c r="K929" s="191">
        <f>I929/J929</f>
        <v>0.31013702046277386</v>
      </c>
      <c r="L929" s="191">
        <v>128.53704490823</v>
      </c>
      <c r="M929" s="191">
        <v>265.09485605774597</v>
      </c>
      <c r="N929" s="191">
        <f>L929/M929</f>
        <v>0.48487189385610185</v>
      </c>
      <c r="O929" s="191">
        <v>147.215898911875</v>
      </c>
      <c r="P929" s="191">
        <v>293.00120790820102</v>
      </c>
      <c r="Q929" s="191">
        <f>O929/P929</f>
        <v>0.50244126965510183</v>
      </c>
    </row>
    <row r="930" spans="1:17" x14ac:dyDescent="0.25">
      <c r="A930" s="188" t="s">
        <v>1554</v>
      </c>
      <c r="B930" s="195" t="s">
        <v>1553</v>
      </c>
      <c r="C930" s="235">
        <v>33.926395168981351</v>
      </c>
      <c r="D930" s="235">
        <v>67.010458005183793</v>
      </c>
      <c r="E930" s="190">
        <f t="shared" si="67"/>
        <v>0.50628508114892867</v>
      </c>
      <c r="F930" s="198">
        <v>28.633324227796766</v>
      </c>
      <c r="G930" s="198">
        <v>54.918692168151118</v>
      </c>
      <c r="H930" s="190">
        <f>F930/G930</f>
        <v>0.52137665879090311</v>
      </c>
      <c r="I930" s="191">
        <v>21.456782003948302</v>
      </c>
      <c r="J930" s="191">
        <v>40.516353662849397</v>
      </c>
      <c r="K930" s="191">
        <f>I930/J930</f>
        <v>0.5295832439043654</v>
      </c>
      <c r="L930" s="191">
        <v>25.067675663046501</v>
      </c>
      <c r="M930" s="191">
        <v>43.008598894573403</v>
      </c>
      <c r="N930" s="191">
        <f>L930/M930</f>
        <v>0.58285264592075348</v>
      </c>
      <c r="O930" s="191">
        <v>17.088145657935801</v>
      </c>
      <c r="P930" s="191">
        <v>37.360913831965803</v>
      </c>
      <c r="Q930" s="191">
        <f>O930/P930</f>
        <v>0.45738029146694137</v>
      </c>
    </row>
    <row r="931" spans="1:17" x14ac:dyDescent="0.25">
      <c r="A931" s="188" t="s">
        <v>1610</v>
      </c>
      <c r="B931" s="195" t="s">
        <v>1609</v>
      </c>
      <c r="C931" s="235">
        <v>3.4220244586255468</v>
      </c>
      <c r="D931" s="235"/>
      <c r="E931" s="190"/>
      <c r="F931" s="198">
        <v>4.3594084949070258</v>
      </c>
      <c r="G931" s="198"/>
      <c r="H931" s="190"/>
      <c r="I931" s="191">
        <v>3.28666860761561</v>
      </c>
      <c r="J931" s="191" t="s">
        <v>87</v>
      </c>
      <c r="K931" s="191"/>
      <c r="L931" s="191">
        <v>2.9646959158040702</v>
      </c>
      <c r="M931" s="191" t="s">
        <v>87</v>
      </c>
      <c r="N931" s="191"/>
      <c r="O931" s="191">
        <v>10.7208201681517</v>
      </c>
      <c r="P931" s="191" t="s">
        <v>87</v>
      </c>
      <c r="Q931" s="191"/>
    </row>
    <row r="932" spans="1:17" x14ac:dyDescent="0.25">
      <c r="A932" s="188" t="s">
        <v>1607</v>
      </c>
      <c r="B932" s="195" t="s">
        <v>1606</v>
      </c>
      <c r="C932" s="235">
        <v>5.6869116069297334</v>
      </c>
      <c r="D932" s="235"/>
      <c r="E932" s="190"/>
      <c r="F932" s="198">
        <v>6.919978920289819</v>
      </c>
      <c r="G932" s="198"/>
      <c r="H932" s="190"/>
      <c r="I932" s="191">
        <v>8.3468024468719406</v>
      </c>
      <c r="J932" s="191" t="s">
        <v>87</v>
      </c>
      <c r="K932" s="191"/>
      <c r="L932" s="191">
        <v>8.9258630221857498</v>
      </c>
      <c r="M932" s="191" t="s">
        <v>87</v>
      </c>
      <c r="N932" s="191"/>
      <c r="O932" s="191">
        <v>5.5458659596816799</v>
      </c>
      <c r="P932" s="191" t="s">
        <v>87</v>
      </c>
      <c r="Q932" s="191"/>
    </row>
    <row r="933" spans="1:17" x14ac:dyDescent="0.25">
      <c r="A933" s="188" t="s">
        <v>1679</v>
      </c>
      <c r="B933" s="195" t="s">
        <v>1678</v>
      </c>
      <c r="C933" s="235">
        <v>346.82699877591932</v>
      </c>
      <c r="D933" s="235">
        <v>953.251660392698</v>
      </c>
      <c r="E933" s="190">
        <f t="shared" si="67"/>
        <v>0.36383571430973616</v>
      </c>
      <c r="F933" s="198">
        <v>406.00342329285746</v>
      </c>
      <c r="G933" s="198">
        <v>919.76443316428163</v>
      </c>
      <c r="H933" s="190">
        <f>F933/G933</f>
        <v>0.44142109506895894</v>
      </c>
      <c r="I933" s="191">
        <v>372.78503279694797</v>
      </c>
      <c r="J933" s="191">
        <v>835.54671880192802</v>
      </c>
      <c r="K933" s="191">
        <f>I933/J933</f>
        <v>0.44615701840284427</v>
      </c>
      <c r="L933" s="191">
        <v>379.624399854226</v>
      </c>
      <c r="M933" s="191">
        <v>791.05162193176795</v>
      </c>
      <c r="N933" s="191">
        <f>L933/M933</f>
        <v>0.4798983901040158</v>
      </c>
      <c r="O933" s="191">
        <v>322.49405029071397</v>
      </c>
      <c r="P933" s="191">
        <v>895.23288820529001</v>
      </c>
      <c r="Q933" s="191">
        <f>O933/P933</f>
        <v>0.36023481100792776</v>
      </c>
    </row>
    <row r="934" spans="1:17" x14ac:dyDescent="0.25">
      <c r="A934" s="188" t="s">
        <v>1605</v>
      </c>
      <c r="B934" s="195" t="s">
        <v>1604</v>
      </c>
      <c r="C934" s="235">
        <v>5.1771210461215489</v>
      </c>
      <c r="D934" s="235"/>
      <c r="E934" s="190"/>
      <c r="F934" s="198">
        <v>10.454517817957152</v>
      </c>
      <c r="G934" s="198"/>
      <c r="H934" s="190"/>
      <c r="I934" s="191">
        <v>4.4505454969073197</v>
      </c>
      <c r="J934" s="191" t="s">
        <v>87</v>
      </c>
      <c r="K934" s="191"/>
      <c r="L934" s="191">
        <v>26.9654348957725</v>
      </c>
      <c r="M934" s="191" t="s">
        <v>87</v>
      </c>
      <c r="N934" s="191"/>
      <c r="O934" s="191">
        <v>2.91070338409093</v>
      </c>
      <c r="P934" s="191" t="s">
        <v>87</v>
      </c>
      <c r="Q934" s="191"/>
    </row>
    <row r="935" spans="1:17" x14ac:dyDescent="0.25">
      <c r="A935" s="188" t="s">
        <v>1552</v>
      </c>
      <c r="B935" s="195" t="s">
        <v>1551</v>
      </c>
      <c r="C935" s="235">
        <v>59.247303962124818</v>
      </c>
      <c r="D935" s="235">
        <v>54.83063391391223</v>
      </c>
      <c r="E935" s="190">
        <f t="shared" si="67"/>
        <v>1.0805511396265646</v>
      </c>
      <c r="F935" s="198">
        <v>43.621889770944321</v>
      </c>
      <c r="G935" s="198">
        <v>46.584213808369697</v>
      </c>
      <c r="H935" s="190">
        <f t="shared" ref="H935:H941" si="68">F935/G935</f>
        <v>0.93640927268599428</v>
      </c>
      <c r="I935" s="191">
        <v>47.0392749776614</v>
      </c>
      <c r="J935" s="191">
        <v>24.076647743453599</v>
      </c>
      <c r="K935" s="191">
        <f t="shared" ref="K935:K941" si="69">I935/J935</f>
        <v>1.9537302484500279</v>
      </c>
      <c r="L935" s="191">
        <v>53.519384146202199</v>
      </c>
      <c r="M935" s="191">
        <v>39.431764837214601</v>
      </c>
      <c r="N935" s="191">
        <f t="shared" ref="N935:N941" si="70">L935/M935</f>
        <v>1.3572657568623987</v>
      </c>
      <c r="O935" s="191">
        <v>77.338768372590096</v>
      </c>
      <c r="P935" s="191">
        <v>44.145615390538197</v>
      </c>
      <c r="Q935" s="191">
        <f t="shared" ref="Q935:Q941" si="71">O935/P935</f>
        <v>1.7519014671877526</v>
      </c>
    </row>
    <row r="936" spans="1:17" x14ac:dyDescent="0.25">
      <c r="A936" s="188" t="s">
        <v>1550</v>
      </c>
      <c r="B936" s="195" t="s">
        <v>1549</v>
      </c>
      <c r="C936" s="235">
        <v>58.357928725590114</v>
      </c>
      <c r="D936" s="235">
        <v>170.10222733370938</v>
      </c>
      <c r="E936" s="190">
        <f t="shared" si="67"/>
        <v>0.34307562952190246</v>
      </c>
      <c r="F936" s="198">
        <v>60.799006389910197</v>
      </c>
      <c r="G936" s="198">
        <v>156.92533932172611</v>
      </c>
      <c r="H936" s="190">
        <f t="shared" si="68"/>
        <v>0.38743906275876155</v>
      </c>
      <c r="I936" s="191">
        <v>101.15442396659201</v>
      </c>
      <c r="J936" s="191">
        <v>155.866419296061</v>
      </c>
      <c r="K936" s="191">
        <f t="shared" si="69"/>
        <v>0.64898150880372696</v>
      </c>
      <c r="L936" s="191">
        <v>118.433716135822</v>
      </c>
      <c r="M936" s="191">
        <v>133.294948490199</v>
      </c>
      <c r="N936" s="191">
        <f t="shared" si="70"/>
        <v>0.88850866051034383</v>
      </c>
      <c r="O936" s="191">
        <v>53.540010888055399</v>
      </c>
      <c r="P936" s="191">
        <v>127.112084395728</v>
      </c>
      <c r="Q936" s="191">
        <f t="shared" si="71"/>
        <v>0.4212031542286217</v>
      </c>
    </row>
    <row r="937" spans="1:17" x14ac:dyDescent="0.25">
      <c r="A937" s="188" t="s">
        <v>1548</v>
      </c>
      <c r="B937" s="195" t="s">
        <v>1547</v>
      </c>
      <c r="C937" s="235">
        <v>80.233892669233171</v>
      </c>
      <c r="D937" s="235">
        <v>92.688872087169713</v>
      </c>
      <c r="E937" s="190">
        <f t="shared" si="67"/>
        <v>0.8656259469181673</v>
      </c>
      <c r="F937" s="198">
        <v>101.18866338899232</v>
      </c>
      <c r="G937" s="198">
        <v>101.04290112330389</v>
      </c>
      <c r="H937" s="190">
        <f t="shared" si="68"/>
        <v>1.0014425779947722</v>
      </c>
      <c r="I937" s="191">
        <v>65.782948490400301</v>
      </c>
      <c r="J937" s="191">
        <v>97.270113354390304</v>
      </c>
      <c r="K937" s="191">
        <f t="shared" si="69"/>
        <v>0.67629147558129354</v>
      </c>
      <c r="L937" s="191">
        <v>53.335735198188303</v>
      </c>
      <c r="M937" s="191">
        <v>63.3904921570768</v>
      </c>
      <c r="N937" s="191">
        <f t="shared" si="70"/>
        <v>0.84138383191640831</v>
      </c>
      <c r="O937" s="191">
        <v>27.598497851827101</v>
      </c>
      <c r="P937" s="191">
        <v>76.226292744232097</v>
      </c>
      <c r="Q937" s="191">
        <f t="shared" si="71"/>
        <v>0.36206008265980416</v>
      </c>
    </row>
    <row r="938" spans="1:17" x14ac:dyDescent="0.25">
      <c r="A938" s="188" t="s">
        <v>1546</v>
      </c>
      <c r="B938" s="195" t="s">
        <v>1545</v>
      </c>
      <c r="C938" s="235">
        <v>1.0225475654949405</v>
      </c>
      <c r="D938" s="235">
        <v>3.622350517595367</v>
      </c>
      <c r="E938" s="190">
        <f t="shared" si="67"/>
        <v>0.28228840928782911</v>
      </c>
      <c r="F938" s="198">
        <v>1.6371313470181323</v>
      </c>
      <c r="G938" s="198">
        <v>3.3448286038766697</v>
      </c>
      <c r="H938" s="190">
        <f t="shared" si="68"/>
        <v>0.48945149091367213</v>
      </c>
      <c r="I938" s="191">
        <v>0.59922548647623797</v>
      </c>
      <c r="J938" s="191">
        <v>3.97744895007204</v>
      </c>
      <c r="K938" s="191">
        <f t="shared" si="69"/>
        <v>0.15065573285745998</v>
      </c>
      <c r="L938" s="191">
        <v>0.37419921231515402</v>
      </c>
      <c r="M938" s="191">
        <v>3.51921579643209</v>
      </c>
      <c r="N938" s="191">
        <f t="shared" si="70"/>
        <v>0.106330283210973</v>
      </c>
      <c r="O938" s="191">
        <v>1.54208696714383</v>
      </c>
      <c r="P938" s="191">
        <v>4.0461844890553396</v>
      </c>
      <c r="Q938" s="191">
        <f t="shared" si="71"/>
        <v>0.38112126901654458</v>
      </c>
    </row>
    <row r="939" spans="1:17" x14ac:dyDescent="0.25">
      <c r="A939" s="188" t="s">
        <v>1544</v>
      </c>
      <c r="B939" s="195" t="s">
        <v>1543</v>
      </c>
      <c r="C939" s="235">
        <v>32.499498636193358</v>
      </c>
      <c r="D939" s="235">
        <v>28.408987544717768</v>
      </c>
      <c r="E939" s="190">
        <f t="shared" si="67"/>
        <v>1.1439865143042087</v>
      </c>
      <c r="F939" s="198">
        <v>46.179729525934626</v>
      </c>
      <c r="G939" s="198">
        <v>21.810957387270985</v>
      </c>
      <c r="H939" s="190">
        <f t="shared" si="68"/>
        <v>2.1172720071832067</v>
      </c>
      <c r="I939" s="191">
        <v>34.370110481823197</v>
      </c>
      <c r="J939" s="191">
        <v>21.0871342546153</v>
      </c>
      <c r="K939" s="191">
        <f t="shared" si="69"/>
        <v>1.6299090273160601</v>
      </c>
      <c r="L939" s="191">
        <v>26.360621915500602</v>
      </c>
      <c r="M939" s="191">
        <v>26.520610336768002</v>
      </c>
      <c r="N939" s="191">
        <f t="shared" si="70"/>
        <v>0.99396739293569003</v>
      </c>
      <c r="O939" s="191">
        <v>38.619615875592899</v>
      </c>
      <c r="P939" s="191">
        <v>25.656197257782701</v>
      </c>
      <c r="Q939" s="191">
        <f t="shared" si="71"/>
        <v>1.5052743587663913</v>
      </c>
    </row>
    <row r="940" spans="1:17" x14ac:dyDescent="0.25">
      <c r="A940" s="188" t="s">
        <v>1542</v>
      </c>
      <c r="B940" s="195" t="s">
        <v>1541</v>
      </c>
      <c r="C940" s="235">
        <v>0.77222413358004072</v>
      </c>
      <c r="D940" s="235">
        <v>17.419833217228714</v>
      </c>
      <c r="E940" s="190">
        <f t="shared" si="67"/>
        <v>4.4330168030328153E-2</v>
      </c>
      <c r="F940" s="198">
        <v>0.17035387478165392</v>
      </c>
      <c r="G940" s="198">
        <v>14.380883123836071</v>
      </c>
      <c r="H940" s="190">
        <f t="shared" si="68"/>
        <v>1.1845856288150708E-2</v>
      </c>
      <c r="I940" s="191">
        <v>1.9225369497145399</v>
      </c>
      <c r="J940" s="191">
        <v>7.20160912880662</v>
      </c>
      <c r="K940" s="191">
        <f t="shared" si="69"/>
        <v>0.26695935801685533</v>
      </c>
      <c r="L940" s="191">
        <v>0.44225519201765301</v>
      </c>
      <c r="M940" s="191">
        <v>11.901192847219299</v>
      </c>
      <c r="N940" s="191">
        <f t="shared" si="70"/>
        <v>3.7160576901414166E-2</v>
      </c>
      <c r="O940" s="191">
        <v>4.5956797793844704</v>
      </c>
      <c r="P940" s="191">
        <v>7.9941524085890396</v>
      </c>
      <c r="Q940" s="191">
        <f t="shared" si="71"/>
        <v>0.57488018047376754</v>
      </c>
    </row>
    <row r="941" spans="1:17" x14ac:dyDescent="0.25">
      <c r="A941" s="188" t="s">
        <v>1540</v>
      </c>
      <c r="B941" s="195" t="s">
        <v>1539</v>
      </c>
      <c r="C941" s="235">
        <v>60.522585075110953</v>
      </c>
      <c r="D941" s="235">
        <v>101.77921563362565</v>
      </c>
      <c r="E941" s="190">
        <f t="shared" si="67"/>
        <v>0.59464581936820904</v>
      </c>
      <c r="F941" s="198">
        <v>83.820087925299617</v>
      </c>
      <c r="G941" s="198">
        <v>81.202518572524383</v>
      </c>
      <c r="H941" s="190">
        <f t="shared" si="68"/>
        <v>1.0322350759408701</v>
      </c>
      <c r="I941" s="191">
        <v>64.998107601494993</v>
      </c>
      <c r="J941" s="191">
        <v>76.557147350095605</v>
      </c>
      <c r="K941" s="191">
        <f t="shared" si="69"/>
        <v>0.84901423121552377</v>
      </c>
      <c r="L941" s="191">
        <v>44.514650297927297</v>
      </c>
      <c r="M941" s="191">
        <v>88.913346189787006</v>
      </c>
      <c r="N941" s="191">
        <f t="shared" si="70"/>
        <v>0.50065206412218521</v>
      </c>
      <c r="O941" s="191">
        <v>39.238734977083801</v>
      </c>
      <c r="P941" s="191">
        <v>89.718455016381796</v>
      </c>
      <c r="Q941" s="191">
        <f t="shared" si="71"/>
        <v>0.43735410925120316</v>
      </c>
    </row>
    <row r="942" spans="1:17" x14ac:dyDescent="0.25">
      <c r="A942" s="188" t="s">
        <v>1603</v>
      </c>
      <c r="B942" s="195" t="s">
        <v>1602</v>
      </c>
      <c r="C942" s="235">
        <v>43.717860101896655</v>
      </c>
      <c r="D942" s="235"/>
      <c r="E942" s="190"/>
      <c r="F942" s="198">
        <v>50.088670983135287</v>
      </c>
      <c r="G942" s="198"/>
      <c r="H942" s="190"/>
      <c r="I942" s="191">
        <v>50.732527446071998</v>
      </c>
      <c r="J942" s="191" t="s">
        <v>87</v>
      </c>
      <c r="K942" s="191"/>
      <c r="L942" s="191">
        <v>49.387960170133198</v>
      </c>
      <c r="M942" s="191" t="s">
        <v>87</v>
      </c>
      <c r="N942" s="191"/>
      <c r="O942" s="191">
        <v>70.072056633525804</v>
      </c>
      <c r="P942" s="191" t="s">
        <v>87</v>
      </c>
      <c r="Q942" s="191"/>
    </row>
    <row r="943" spans="1:17" x14ac:dyDescent="0.25">
      <c r="A943" s="188" t="s">
        <v>1534</v>
      </c>
      <c r="B943" s="195" t="s">
        <v>1533</v>
      </c>
      <c r="C943" s="235">
        <v>0.92125084102096844</v>
      </c>
      <c r="D943" s="235">
        <v>0.90111573977042858</v>
      </c>
      <c r="E943" s="190">
        <f t="shared" si="67"/>
        <v>1.0223446338376794</v>
      </c>
      <c r="F943" s="198">
        <v>1.0988535767282144</v>
      </c>
      <c r="G943" s="198">
        <v>0.30706455599390164</v>
      </c>
      <c r="H943" s="190">
        <f>F943/G943</f>
        <v>3.5785751083235988</v>
      </c>
      <c r="I943" s="191">
        <v>0.117537535837652</v>
      </c>
      <c r="J943" s="191">
        <v>0.71701071652975601</v>
      </c>
      <c r="K943" s="191">
        <f>I943/J943</f>
        <v>0.16392716751364508</v>
      </c>
      <c r="L943" s="191">
        <v>0.61922969998106603</v>
      </c>
      <c r="M943" s="191">
        <v>1.17584281422402</v>
      </c>
      <c r="N943" s="191">
        <f>L943/M943</f>
        <v>0.52662625691999265</v>
      </c>
      <c r="O943" s="191">
        <v>0.50069798154991696</v>
      </c>
      <c r="P943" s="191">
        <v>0.70424491784319798</v>
      </c>
      <c r="Q943" s="191">
        <f>O943/P943</f>
        <v>0.71097138064317378</v>
      </c>
    </row>
    <row r="944" spans="1:17" x14ac:dyDescent="0.25">
      <c r="A944" s="188" t="s">
        <v>1538</v>
      </c>
      <c r="B944" s="195" t="s">
        <v>1537</v>
      </c>
      <c r="C944" s="235"/>
      <c r="D944" s="235">
        <v>225.37651476825988</v>
      </c>
      <c r="E944" s="190"/>
      <c r="F944" s="198"/>
      <c r="G944" s="198">
        <v>288.74274105785383</v>
      </c>
      <c r="H944" s="190"/>
      <c r="I944" s="191" t="s">
        <v>87</v>
      </c>
      <c r="J944" s="191">
        <v>244.56151052944401</v>
      </c>
      <c r="K944" s="191"/>
      <c r="L944" s="191" t="s">
        <v>87</v>
      </c>
      <c r="M944" s="191">
        <v>253.620361557938</v>
      </c>
      <c r="N944" s="191"/>
      <c r="O944" s="191" t="s">
        <v>87</v>
      </c>
      <c r="P944" s="191">
        <v>342.68552976766802</v>
      </c>
      <c r="Q944" s="191"/>
    </row>
    <row r="945" spans="1:17" x14ac:dyDescent="0.25">
      <c r="A945" s="188" t="s">
        <v>1536</v>
      </c>
      <c r="B945" s="195" t="s">
        <v>1535</v>
      </c>
      <c r="C945" s="235"/>
      <c r="D945" s="235">
        <v>43.694867820892043</v>
      </c>
      <c r="E945" s="190"/>
      <c r="F945" s="198"/>
      <c r="G945" s="198">
        <v>30.293014424048177</v>
      </c>
      <c r="H945" s="190"/>
      <c r="I945" s="191" t="s">
        <v>87</v>
      </c>
      <c r="J945" s="191">
        <v>28.8997717134135</v>
      </c>
      <c r="K945" s="191"/>
      <c r="L945" s="191" t="s">
        <v>87</v>
      </c>
      <c r="M945" s="191">
        <v>30.337619641023998</v>
      </c>
      <c r="N945" s="191"/>
      <c r="O945" s="191" t="s">
        <v>87</v>
      </c>
      <c r="P945" s="191">
        <v>31.2052359179227</v>
      </c>
      <c r="Q945" s="191"/>
    </row>
    <row r="946" spans="1:17" x14ac:dyDescent="0.25">
      <c r="A946" s="188" t="s">
        <v>1528</v>
      </c>
      <c r="B946" s="195" t="s">
        <v>1527</v>
      </c>
      <c r="C946" s="235"/>
      <c r="D946" s="235">
        <v>59.057888991195881</v>
      </c>
      <c r="E946" s="190"/>
      <c r="F946" s="198"/>
      <c r="G946" s="198">
        <v>52.981836317478667</v>
      </c>
      <c r="H946" s="190"/>
      <c r="I946" s="191" t="s">
        <v>87</v>
      </c>
      <c r="J946" s="191">
        <v>57.064106436064499</v>
      </c>
      <c r="K946" s="191"/>
      <c r="L946" s="191" t="s">
        <v>87</v>
      </c>
      <c r="M946" s="191">
        <v>45.119887104502702</v>
      </c>
      <c r="N946" s="191"/>
      <c r="O946" s="191" t="s">
        <v>87</v>
      </c>
      <c r="P946" s="191">
        <v>48.903438020151</v>
      </c>
      <c r="Q946" s="191"/>
    </row>
    <row r="947" spans="1:17" x14ac:dyDescent="0.25">
      <c r="A947" s="188" t="s">
        <v>1530</v>
      </c>
      <c r="B947" s="195" t="s">
        <v>1529</v>
      </c>
      <c r="C947" s="235"/>
      <c r="D947" s="235">
        <v>55.35324763277017</v>
      </c>
      <c r="E947" s="190"/>
      <c r="F947" s="198"/>
      <c r="G947" s="198">
        <v>43.614361923731785</v>
      </c>
      <c r="H947" s="190"/>
      <c r="I947" s="191" t="s">
        <v>87</v>
      </c>
      <c r="J947" s="191">
        <v>48.153041148089798</v>
      </c>
      <c r="K947" s="191"/>
      <c r="L947" s="191" t="s">
        <v>87</v>
      </c>
      <c r="M947" s="191">
        <v>45.287543086365403</v>
      </c>
      <c r="N947" s="191"/>
      <c r="O947" s="191" t="s">
        <v>87</v>
      </c>
      <c r="P947" s="191">
        <v>45.948935950274198</v>
      </c>
      <c r="Q947" s="191"/>
    </row>
    <row r="948" spans="1:17" x14ac:dyDescent="0.25">
      <c r="A948" s="188" t="s">
        <v>1526</v>
      </c>
      <c r="B948" s="195" t="s">
        <v>1525</v>
      </c>
      <c r="C948" s="235"/>
      <c r="D948" s="235">
        <v>9.2163764535265168E-3</v>
      </c>
      <c r="E948" s="190"/>
      <c r="F948" s="198"/>
      <c r="G948" s="198">
        <v>4.4867372386642257E-3</v>
      </c>
      <c r="H948" s="190"/>
      <c r="I948" s="191" t="s">
        <v>87</v>
      </c>
      <c r="J948" s="191" t="s">
        <v>87</v>
      </c>
      <c r="K948" s="191"/>
      <c r="L948" s="191" t="s">
        <v>87</v>
      </c>
      <c r="M948" s="191" t="s">
        <v>87</v>
      </c>
      <c r="N948" s="191"/>
      <c r="O948" s="191" t="s">
        <v>87</v>
      </c>
      <c r="P948" s="191" t="s">
        <v>87</v>
      </c>
      <c r="Q948" s="191"/>
    </row>
    <row r="949" spans="1:17" x14ac:dyDescent="0.25">
      <c r="A949" s="188" t="s">
        <v>1524</v>
      </c>
      <c r="B949" s="195" t="s">
        <v>1523</v>
      </c>
      <c r="C949" s="235">
        <v>4.3547860195527823</v>
      </c>
      <c r="D949" s="235">
        <v>14.431078030456794</v>
      </c>
      <c r="E949" s="190">
        <f t="shared" si="67"/>
        <v>0.30176442885015281</v>
      </c>
      <c r="F949" s="198">
        <v>6.9445186921559019</v>
      </c>
      <c r="G949" s="198">
        <v>9.3401948169608442</v>
      </c>
      <c r="H949" s="190">
        <f>F949/G949</f>
        <v>0.74350897687330486</v>
      </c>
      <c r="I949" s="191">
        <v>1.6177943639685599</v>
      </c>
      <c r="J949" s="191">
        <v>7.1438953314531597</v>
      </c>
      <c r="K949" s="191">
        <f>I949/J949</f>
        <v>0.22645829605673687</v>
      </c>
      <c r="L949" s="191">
        <v>5.6712129903658797</v>
      </c>
      <c r="M949" s="191">
        <v>7.7637970635375098</v>
      </c>
      <c r="N949" s="191">
        <f>L949/M949</f>
        <v>0.73046898881484135</v>
      </c>
      <c r="O949" s="191">
        <v>6.5371975798700301</v>
      </c>
      <c r="P949" s="191">
        <v>6.1302831753689704</v>
      </c>
      <c r="Q949" s="191">
        <f>O949/P949</f>
        <v>1.0663777500745826</v>
      </c>
    </row>
    <row r="950" spans="1:17" x14ac:dyDescent="0.25">
      <c r="A950" s="188" t="s">
        <v>1522</v>
      </c>
      <c r="B950" s="195" t="s">
        <v>1521</v>
      </c>
      <c r="C950" s="235"/>
      <c r="D950" s="235">
        <v>62.981211124412752</v>
      </c>
      <c r="E950" s="190"/>
      <c r="F950" s="198"/>
      <c r="G950" s="198">
        <v>55.155584674122508</v>
      </c>
      <c r="H950" s="190"/>
      <c r="I950" s="191" t="s">
        <v>87</v>
      </c>
      <c r="J950" s="191">
        <v>40.230332219677997</v>
      </c>
      <c r="K950" s="191"/>
      <c r="L950" s="191" t="s">
        <v>87</v>
      </c>
      <c r="M950" s="191">
        <v>33.650232320365198</v>
      </c>
      <c r="N950" s="191"/>
      <c r="O950" s="191" t="s">
        <v>87</v>
      </c>
      <c r="P950" s="191">
        <v>29.838987778106201</v>
      </c>
      <c r="Q950" s="191"/>
    </row>
    <row r="951" spans="1:17" x14ac:dyDescent="0.25">
      <c r="A951" s="188" t="s">
        <v>1532</v>
      </c>
      <c r="B951" s="195" t="s">
        <v>1531</v>
      </c>
      <c r="C951" s="235"/>
      <c r="D951" s="235">
        <v>22.594399660527763</v>
      </c>
      <c r="E951" s="190"/>
      <c r="F951" s="198"/>
      <c r="G951" s="198">
        <v>14.033506715945689</v>
      </c>
      <c r="H951" s="190"/>
      <c r="I951" s="191" t="s">
        <v>87</v>
      </c>
      <c r="J951" s="191">
        <v>22.740530629760102</v>
      </c>
      <c r="K951" s="191"/>
      <c r="L951" s="191" t="s">
        <v>87</v>
      </c>
      <c r="M951" s="191">
        <v>7.1247676891138498</v>
      </c>
      <c r="N951" s="191"/>
      <c r="O951" s="191" t="s">
        <v>87</v>
      </c>
      <c r="P951" s="191">
        <v>14.917250975648299</v>
      </c>
      <c r="Q951" s="191"/>
    </row>
    <row r="952" spans="1:17" x14ac:dyDescent="0.25">
      <c r="A952" s="188" t="s">
        <v>1677</v>
      </c>
      <c r="B952" s="195" t="s">
        <v>2075</v>
      </c>
      <c r="C952" s="235">
        <v>880.14232803475102</v>
      </c>
      <c r="D952" s="235">
        <v>2754.6669045463418</v>
      </c>
      <c r="E952" s="190">
        <f t="shared" si="67"/>
        <v>0.31950953002054494</v>
      </c>
      <c r="F952" s="198">
        <v>949.69642002371029</v>
      </c>
      <c r="G952" s="198">
        <v>2414.5058089979375</v>
      </c>
      <c r="H952" s="190">
        <f>F952/G952</f>
        <v>0.39332952378269531</v>
      </c>
      <c r="I952" s="191">
        <v>1087.86263997634</v>
      </c>
      <c r="J952" s="191">
        <v>2282.6681050492102</v>
      </c>
      <c r="K952" s="191">
        <f>I952/J952</f>
        <v>0.47657503846924237</v>
      </c>
      <c r="L952" s="191">
        <v>940.14673240758202</v>
      </c>
      <c r="M952" s="191">
        <v>1995.2343229253499</v>
      </c>
      <c r="N952" s="191">
        <f>L952/M952</f>
        <v>0.47119615054996067</v>
      </c>
      <c r="O952" s="191">
        <v>1208.38866395379</v>
      </c>
      <c r="P952" s="191">
        <v>1887.7703948988001</v>
      </c>
      <c r="Q952" s="191">
        <f>O952/P952</f>
        <v>0.64011421474727037</v>
      </c>
    </row>
    <row r="953" spans="1:17" x14ac:dyDescent="0.25">
      <c r="A953" s="188" t="s">
        <v>1520</v>
      </c>
      <c r="B953" s="195" t="s">
        <v>1519</v>
      </c>
      <c r="C953" s="235"/>
      <c r="D953" s="235">
        <v>103.39525919822347</v>
      </c>
      <c r="E953" s="190"/>
      <c r="F953" s="198"/>
      <c r="G953" s="198">
        <v>133.24914328351761</v>
      </c>
      <c r="H953" s="190"/>
      <c r="I953" s="191" t="s">
        <v>87</v>
      </c>
      <c r="J953" s="191">
        <v>104.059460094843</v>
      </c>
      <c r="K953" s="191"/>
      <c r="L953" s="191" t="s">
        <v>87</v>
      </c>
      <c r="M953" s="191">
        <v>123.43943582162601</v>
      </c>
      <c r="N953" s="191"/>
      <c r="O953" s="191" t="s">
        <v>87</v>
      </c>
      <c r="P953" s="191">
        <v>115.610408962272</v>
      </c>
      <c r="Q953" s="191"/>
    </row>
    <row r="954" spans="1:17" x14ac:dyDescent="0.25">
      <c r="A954" s="188" t="s">
        <v>1518</v>
      </c>
      <c r="B954" s="195" t="s">
        <v>1517</v>
      </c>
      <c r="C954" s="235"/>
      <c r="D954" s="235">
        <v>61.373791045156665</v>
      </c>
      <c r="E954" s="190"/>
      <c r="F954" s="198"/>
      <c r="G954" s="198">
        <v>53.478168135173419</v>
      </c>
      <c r="H954" s="190"/>
      <c r="I954" s="191" t="s">
        <v>87</v>
      </c>
      <c r="J954" s="191">
        <v>96.3034113549854</v>
      </c>
      <c r="K954" s="191"/>
      <c r="L954" s="191" t="s">
        <v>87</v>
      </c>
      <c r="M954" s="191">
        <v>55.0314078035492</v>
      </c>
      <c r="N954" s="191"/>
      <c r="O954" s="191" t="s">
        <v>87</v>
      </c>
      <c r="P954" s="191">
        <v>51.231192539437899</v>
      </c>
      <c r="Q954" s="191"/>
    </row>
    <row r="955" spans="1:17" x14ac:dyDescent="0.25">
      <c r="A955" s="188" t="s">
        <v>1518</v>
      </c>
      <c r="B955" s="195" t="s">
        <v>1793</v>
      </c>
      <c r="C955" s="235">
        <v>20.247780955491937</v>
      </c>
      <c r="D955" s="235"/>
      <c r="E955" s="190"/>
      <c r="F955" s="198">
        <v>20.238960796121173</v>
      </c>
      <c r="G955" s="198"/>
      <c r="H955" s="190"/>
      <c r="I955" s="191">
        <v>16.972647925294499</v>
      </c>
      <c r="J955" s="191" t="s">
        <v>87</v>
      </c>
      <c r="K955" s="191"/>
      <c r="L955" s="191">
        <v>30.710750179147698</v>
      </c>
      <c r="M955" s="191" t="s">
        <v>87</v>
      </c>
      <c r="N955" s="191"/>
      <c r="O955" s="191">
        <v>46.861826740004098</v>
      </c>
      <c r="P955" s="191" t="s">
        <v>87</v>
      </c>
      <c r="Q955" s="191"/>
    </row>
    <row r="956" spans="1:17" x14ac:dyDescent="0.25">
      <c r="A956" s="188" t="s">
        <v>1516</v>
      </c>
      <c r="B956" s="195" t="s">
        <v>1515</v>
      </c>
      <c r="C956" s="235"/>
      <c r="D956" s="235">
        <v>128.44320635372083</v>
      </c>
      <c r="E956" s="190"/>
      <c r="F956" s="198"/>
      <c r="G956" s="198">
        <v>163.82706748262382</v>
      </c>
      <c r="H956" s="190"/>
      <c r="I956" s="191" t="s">
        <v>87</v>
      </c>
      <c r="J956" s="191">
        <v>185.68407221751499</v>
      </c>
      <c r="K956" s="191"/>
      <c r="L956" s="191" t="s">
        <v>87</v>
      </c>
      <c r="M956" s="191">
        <v>181.818922016459</v>
      </c>
      <c r="N956" s="191"/>
      <c r="O956" s="191" t="s">
        <v>87</v>
      </c>
      <c r="P956" s="191">
        <v>164.110874646192</v>
      </c>
      <c r="Q956" s="191"/>
    </row>
    <row r="957" spans="1:17" x14ac:dyDescent="0.25">
      <c r="A957" s="188" t="s">
        <v>1514</v>
      </c>
      <c r="B957" s="195" t="s">
        <v>1513</v>
      </c>
      <c r="C957" s="235"/>
      <c r="D957" s="235">
        <v>114.40713220682979</v>
      </c>
      <c r="E957" s="190"/>
      <c r="F957" s="198"/>
      <c r="G957" s="198">
        <v>78.349404018207053</v>
      </c>
      <c r="H957" s="190"/>
      <c r="I957" s="191" t="s">
        <v>87</v>
      </c>
      <c r="J957" s="191">
        <v>40.503863421600101</v>
      </c>
      <c r="K957" s="191"/>
      <c r="L957" s="191" t="s">
        <v>87</v>
      </c>
      <c r="M957" s="191">
        <v>28.110074272895201</v>
      </c>
      <c r="N957" s="191"/>
      <c r="O957" s="191" t="s">
        <v>87</v>
      </c>
      <c r="P957" s="191">
        <v>44.183498109940899</v>
      </c>
      <c r="Q957" s="191"/>
    </row>
    <row r="958" spans="1:17" x14ac:dyDescent="0.25">
      <c r="A958" s="188" t="s">
        <v>1512</v>
      </c>
      <c r="B958" s="195" t="s">
        <v>1511</v>
      </c>
      <c r="C958" s="235"/>
      <c r="D958" s="235">
        <v>494.89481981185662</v>
      </c>
      <c r="E958" s="190"/>
      <c r="F958" s="198"/>
      <c r="G958" s="198">
        <v>500.22363596894655</v>
      </c>
      <c r="H958" s="190"/>
      <c r="I958" s="191" t="s">
        <v>87</v>
      </c>
      <c r="J958" s="191">
        <v>481.09813847087702</v>
      </c>
      <c r="K958" s="191"/>
      <c r="L958" s="191" t="s">
        <v>87</v>
      </c>
      <c r="M958" s="191">
        <v>289.59878517588498</v>
      </c>
      <c r="N958" s="191"/>
      <c r="O958" s="191" t="s">
        <v>87</v>
      </c>
      <c r="P958" s="191">
        <v>242.185100166312</v>
      </c>
      <c r="Q958" s="191"/>
    </row>
    <row r="959" spans="1:17" x14ac:dyDescent="0.25">
      <c r="A959" s="188" t="s">
        <v>1510</v>
      </c>
      <c r="B959" s="195" t="s">
        <v>1509</v>
      </c>
      <c r="C959" s="235"/>
      <c r="D959" s="235">
        <v>889.10896303090874</v>
      </c>
      <c r="E959" s="190"/>
      <c r="F959" s="198"/>
      <c r="G959" s="198">
        <v>828.56235438648059</v>
      </c>
      <c r="H959" s="190"/>
      <c r="I959" s="191" t="s">
        <v>87</v>
      </c>
      <c r="J959" s="191">
        <v>806.24291351424904</v>
      </c>
      <c r="K959" s="191"/>
      <c r="L959" s="191" t="s">
        <v>87</v>
      </c>
      <c r="M959" s="191">
        <v>804.69717796663394</v>
      </c>
      <c r="N959" s="191"/>
      <c r="O959" s="191" t="s">
        <v>87</v>
      </c>
      <c r="P959" s="191">
        <v>789.21164431437501</v>
      </c>
      <c r="Q959" s="191"/>
    </row>
    <row r="960" spans="1:17" x14ac:dyDescent="0.25">
      <c r="A960" s="188" t="s">
        <v>1508</v>
      </c>
      <c r="B960" s="195" t="s">
        <v>1507</v>
      </c>
      <c r="C960" s="235"/>
      <c r="D960" s="235">
        <v>165.54468618452631</v>
      </c>
      <c r="E960" s="190"/>
      <c r="F960" s="198"/>
      <c r="G960" s="198">
        <v>68.990818401384246</v>
      </c>
      <c r="H960" s="190"/>
      <c r="I960" s="191" t="s">
        <v>87</v>
      </c>
      <c r="J960" s="191">
        <v>69.743054836296807</v>
      </c>
      <c r="K960" s="191"/>
      <c r="L960" s="191" t="s">
        <v>87</v>
      </c>
      <c r="M960" s="191">
        <v>67.213621532050396</v>
      </c>
      <c r="N960" s="191"/>
      <c r="O960" s="191" t="s">
        <v>87</v>
      </c>
      <c r="P960" s="191">
        <v>40.261478759033601</v>
      </c>
      <c r="Q960" s="191"/>
    </row>
    <row r="961" spans="1:17" x14ac:dyDescent="0.25">
      <c r="A961" s="188" t="s">
        <v>1506</v>
      </c>
      <c r="B961" s="195" t="s">
        <v>1505</v>
      </c>
      <c r="C961" s="235"/>
      <c r="D961" s="235">
        <v>24.448462498639508</v>
      </c>
      <c r="E961" s="190"/>
      <c r="F961" s="198"/>
      <c r="G961" s="198">
        <v>21.208813305521279</v>
      </c>
      <c r="H961" s="190"/>
      <c r="I961" s="191" t="s">
        <v>87</v>
      </c>
      <c r="J961" s="191">
        <v>44.8167637757874</v>
      </c>
      <c r="K961" s="191"/>
      <c r="L961" s="191" t="s">
        <v>87</v>
      </c>
      <c r="M961" s="191">
        <v>27.485432756781901</v>
      </c>
      <c r="N961" s="191"/>
      <c r="O961" s="191" t="s">
        <v>87</v>
      </c>
      <c r="P961" s="191">
        <v>19.018503556687602</v>
      </c>
      <c r="Q961" s="191"/>
    </row>
    <row r="962" spans="1:17" x14ac:dyDescent="0.25">
      <c r="A962" s="188" t="s">
        <v>1504</v>
      </c>
      <c r="B962" s="195" t="s">
        <v>1503</v>
      </c>
      <c r="C962" s="235"/>
      <c r="D962" s="235">
        <v>773.05058421648027</v>
      </c>
      <c r="E962" s="190"/>
      <c r="F962" s="198"/>
      <c r="G962" s="198">
        <v>566.6164040160827</v>
      </c>
      <c r="H962" s="190"/>
      <c r="I962" s="191" t="s">
        <v>87</v>
      </c>
      <c r="J962" s="191">
        <v>454.21642736306097</v>
      </c>
      <c r="K962" s="191"/>
      <c r="L962" s="191" t="s">
        <v>87</v>
      </c>
      <c r="M962" s="191">
        <v>417.839465579467</v>
      </c>
      <c r="N962" s="191"/>
      <c r="O962" s="191" t="s">
        <v>87</v>
      </c>
      <c r="P962" s="191">
        <v>421.95769384455099</v>
      </c>
      <c r="Q962" s="191"/>
    </row>
    <row r="963" spans="1:17" x14ac:dyDescent="0.25">
      <c r="A963" s="188" t="s">
        <v>1792</v>
      </c>
      <c r="B963" s="195" t="s">
        <v>1791</v>
      </c>
      <c r="C963" s="235">
        <v>92.403938266291021</v>
      </c>
      <c r="D963" s="235"/>
      <c r="E963" s="190"/>
      <c r="F963" s="198">
        <v>168.83077697951595</v>
      </c>
      <c r="G963" s="198"/>
      <c r="H963" s="190"/>
      <c r="I963" s="191">
        <v>141.15509405473901</v>
      </c>
      <c r="J963" s="191" t="s">
        <v>87</v>
      </c>
      <c r="K963" s="191"/>
      <c r="L963" s="191">
        <v>123.571516185584</v>
      </c>
      <c r="M963" s="191" t="s">
        <v>87</v>
      </c>
      <c r="N963" s="191"/>
      <c r="O963" s="191">
        <v>119.588819857305</v>
      </c>
      <c r="P963" s="191" t="s">
        <v>87</v>
      </c>
      <c r="Q963" s="191"/>
    </row>
    <row r="964" spans="1:17" x14ac:dyDescent="0.25">
      <c r="A964" s="188" t="s">
        <v>1790</v>
      </c>
      <c r="B964" s="195" t="s">
        <v>1789</v>
      </c>
      <c r="C964" s="235">
        <v>229.1202185502658</v>
      </c>
      <c r="D964" s="235"/>
      <c r="E964" s="190"/>
      <c r="F964" s="198">
        <v>207.37356526627113</v>
      </c>
      <c r="G964" s="198"/>
      <c r="H964" s="190"/>
      <c r="I964" s="191">
        <v>209.356662982106</v>
      </c>
      <c r="J964" s="191" t="s">
        <v>87</v>
      </c>
      <c r="K964" s="191"/>
      <c r="L964" s="191">
        <v>231.48043911738901</v>
      </c>
      <c r="M964" s="191" t="s">
        <v>87</v>
      </c>
      <c r="N964" s="191"/>
      <c r="O964" s="191">
        <v>298.41049465126002</v>
      </c>
      <c r="P964" s="191" t="s">
        <v>87</v>
      </c>
      <c r="Q964" s="191"/>
    </row>
    <row r="965" spans="1:17" x14ac:dyDescent="0.25">
      <c r="A965" s="188" t="s">
        <v>1512</v>
      </c>
      <c r="B965" s="195" t="s">
        <v>1788</v>
      </c>
      <c r="C965" s="235">
        <v>538.37039026270224</v>
      </c>
      <c r="D965" s="235"/>
      <c r="E965" s="190"/>
      <c r="F965" s="198">
        <v>553.25311698180201</v>
      </c>
      <c r="G965" s="198"/>
      <c r="H965" s="190"/>
      <c r="I965" s="191">
        <v>720.378235014197</v>
      </c>
      <c r="J965" s="191" t="s">
        <v>87</v>
      </c>
      <c r="K965" s="191"/>
      <c r="L965" s="191">
        <v>554.38402692546197</v>
      </c>
      <c r="M965" s="191" t="s">
        <v>87</v>
      </c>
      <c r="N965" s="191"/>
      <c r="O965" s="191">
        <v>743.52752270521705</v>
      </c>
      <c r="P965" s="191" t="s">
        <v>87</v>
      </c>
      <c r="Q965" s="191"/>
    </row>
    <row r="966" spans="1:17" x14ac:dyDescent="0.25">
      <c r="A966" s="188" t="s">
        <v>1676</v>
      </c>
      <c r="B966" s="195" t="s">
        <v>2076</v>
      </c>
      <c r="C966" s="235">
        <v>4031.2391593292714</v>
      </c>
      <c r="D966" s="235">
        <v>8835.8859642360731</v>
      </c>
      <c r="E966" s="190">
        <f t="shared" ref="E966:E976" si="72">C966/D966</f>
        <v>0.45623485586459822</v>
      </c>
      <c r="F966" s="198">
        <v>3666.3611594969725</v>
      </c>
      <c r="G966" s="198">
        <v>7931.3903580677988</v>
      </c>
      <c r="H966" s="190">
        <f>F966/G966</f>
        <v>0.462259577952503</v>
      </c>
      <c r="I966" s="191">
        <v>3710.4778088592998</v>
      </c>
      <c r="J966" s="191">
        <v>7283.1331770501201</v>
      </c>
      <c r="K966" s="191">
        <f>I966/J966</f>
        <v>0.50946175480511402</v>
      </c>
      <c r="L966" s="191">
        <v>3262.1646556257401</v>
      </c>
      <c r="M966" s="191">
        <v>7113.7127097963903</v>
      </c>
      <c r="N966" s="191">
        <f>L966/M966</f>
        <v>0.45857413543470332</v>
      </c>
      <c r="O966" s="191">
        <v>3239.2450026752799</v>
      </c>
      <c r="P966" s="191">
        <v>7371.0623767735497</v>
      </c>
      <c r="Q966" s="191">
        <f>O966/P966</f>
        <v>0.43945429262439067</v>
      </c>
    </row>
    <row r="967" spans="1:17" x14ac:dyDescent="0.25">
      <c r="A967" s="188" t="s">
        <v>1502</v>
      </c>
      <c r="B967" s="195" t="s">
        <v>2077</v>
      </c>
      <c r="C967" s="235">
        <v>243.5834305020212</v>
      </c>
      <c r="D967" s="235">
        <v>519.20075015509246</v>
      </c>
      <c r="E967" s="190">
        <f t="shared" si="72"/>
        <v>0.46915076765443703</v>
      </c>
      <c r="F967" s="198">
        <v>299.58913985576322</v>
      </c>
      <c r="G967" s="198">
        <v>473.44125934933493</v>
      </c>
      <c r="H967" s="190">
        <f>F967/G967</f>
        <v>0.63279051823133858</v>
      </c>
      <c r="I967" s="191">
        <v>483.76907292581302</v>
      </c>
      <c r="J967" s="191">
        <v>485.742968969792</v>
      </c>
      <c r="K967" s="191">
        <f>I967/J967</f>
        <v>0.99593633635466638</v>
      </c>
      <c r="L967" s="191">
        <v>371.77179557199003</v>
      </c>
      <c r="M967" s="191">
        <v>519.54507960334297</v>
      </c>
      <c r="N967" s="191">
        <f>L967/M967</f>
        <v>0.71557177647765735</v>
      </c>
      <c r="O967" s="191">
        <v>361.678446478002</v>
      </c>
      <c r="P967" s="191">
        <v>464.843422270605</v>
      </c>
      <c r="Q967" s="191">
        <f>O967/P967</f>
        <v>0.7780651056894029</v>
      </c>
    </row>
    <row r="968" spans="1:17" x14ac:dyDescent="0.25">
      <c r="A968" s="188" t="s">
        <v>1159</v>
      </c>
      <c r="B968" s="195" t="s">
        <v>1158</v>
      </c>
      <c r="C968" s="235"/>
      <c r="D968" s="235">
        <v>483.11939198374421</v>
      </c>
      <c r="E968" s="190"/>
      <c r="F968" s="198"/>
      <c r="G968" s="198">
        <v>451.26781875023869</v>
      </c>
      <c r="H968" s="190"/>
      <c r="I968" s="191" t="s">
        <v>87</v>
      </c>
      <c r="J968" s="191">
        <v>453.33886482766098</v>
      </c>
      <c r="K968" s="191"/>
      <c r="L968" s="191" t="s">
        <v>87</v>
      </c>
      <c r="M968" s="191">
        <v>481.97722306776097</v>
      </c>
      <c r="N968" s="191"/>
      <c r="O968" s="191" t="s">
        <v>87</v>
      </c>
      <c r="P968" s="191">
        <v>425.92632366606801</v>
      </c>
      <c r="Q968" s="191"/>
    </row>
    <row r="969" spans="1:17" x14ac:dyDescent="0.25">
      <c r="A969" s="188" t="s">
        <v>1157</v>
      </c>
      <c r="B969" s="195" t="s">
        <v>1156</v>
      </c>
      <c r="C969" s="235"/>
      <c r="D969" s="235">
        <v>36.081358171348214</v>
      </c>
      <c r="E969" s="190"/>
      <c r="F969" s="198"/>
      <c r="G969" s="198">
        <v>22.173440599096264</v>
      </c>
      <c r="H969" s="190"/>
      <c r="I969" s="191" t="s">
        <v>87</v>
      </c>
      <c r="J969" s="191">
        <v>32.404104142131601</v>
      </c>
      <c r="K969" s="191"/>
      <c r="L969" s="191" t="s">
        <v>87</v>
      </c>
      <c r="M969" s="191">
        <v>37.567856535582003</v>
      </c>
      <c r="N969" s="191"/>
      <c r="O969" s="191" t="s">
        <v>87</v>
      </c>
      <c r="P969" s="191">
        <v>38.917098604537202</v>
      </c>
      <c r="Q969" s="191"/>
    </row>
    <row r="970" spans="1:17" x14ac:dyDescent="0.25">
      <c r="A970" s="188" t="s">
        <v>1787</v>
      </c>
      <c r="B970" s="195" t="s">
        <v>1786</v>
      </c>
      <c r="C970" s="235">
        <v>243.5834305020212</v>
      </c>
      <c r="D970" s="235"/>
      <c r="E970" s="190"/>
      <c r="F970" s="198">
        <v>299.58913985576322</v>
      </c>
      <c r="G970" s="198"/>
      <c r="H970" s="190"/>
      <c r="I970" s="191">
        <v>483.76907292581302</v>
      </c>
      <c r="J970" s="191" t="s">
        <v>87</v>
      </c>
      <c r="K970" s="191"/>
      <c r="L970" s="191">
        <v>371.77179557199003</v>
      </c>
      <c r="M970" s="191" t="s">
        <v>87</v>
      </c>
      <c r="N970" s="191"/>
      <c r="O970" s="191">
        <v>361.678446478002</v>
      </c>
      <c r="P970" s="191" t="s">
        <v>87</v>
      </c>
      <c r="Q970" s="191"/>
    </row>
    <row r="971" spans="1:17" x14ac:dyDescent="0.25">
      <c r="A971" s="188" t="s">
        <v>1501</v>
      </c>
      <c r="B971" s="195" t="s">
        <v>2078</v>
      </c>
      <c r="C971" s="235">
        <v>3787.6557288272506</v>
      </c>
      <c r="D971" s="235">
        <v>8316.6852140809806</v>
      </c>
      <c r="E971" s="190">
        <f t="shared" si="72"/>
        <v>0.45542853087842861</v>
      </c>
      <c r="F971" s="198">
        <v>3366.7720196412092</v>
      </c>
      <c r="G971" s="198">
        <v>7457.9490987184636</v>
      </c>
      <c r="H971" s="190">
        <f t="shared" ref="H971:H976" si="73">F971/G971</f>
        <v>0.45143403033144036</v>
      </c>
      <c r="I971" s="191">
        <v>3226.7087359334901</v>
      </c>
      <c r="J971" s="191">
        <v>6797.39020808033</v>
      </c>
      <c r="K971" s="191">
        <f t="shared" ref="K971:K976" si="74">I971/J971</f>
        <v>0.47469817638213152</v>
      </c>
      <c r="L971" s="191">
        <v>2890.3928600537502</v>
      </c>
      <c r="M971" s="191">
        <v>6594.1676301930502</v>
      </c>
      <c r="N971" s="191">
        <f t="shared" ref="N971:N976" si="75">L971/M971</f>
        <v>0.43832565717913535</v>
      </c>
      <c r="O971" s="191">
        <v>2877.5665561972801</v>
      </c>
      <c r="P971" s="191">
        <v>6906.2189545029396</v>
      </c>
      <c r="Q971" s="191">
        <f t="shared" ref="Q971:Q976" si="76">O971/P971</f>
        <v>0.41666309382228189</v>
      </c>
    </row>
    <row r="972" spans="1:17" x14ac:dyDescent="0.25">
      <c r="A972" s="188" t="s">
        <v>1155</v>
      </c>
      <c r="B972" s="195" t="s">
        <v>1154</v>
      </c>
      <c r="C972" s="235">
        <v>157.01081770503779</v>
      </c>
      <c r="D972" s="235">
        <v>170.24982316938622</v>
      </c>
      <c r="E972" s="190">
        <f t="shared" si="72"/>
        <v>0.92223777259858541</v>
      </c>
      <c r="F972" s="198">
        <v>173.64170735753146</v>
      </c>
      <c r="G972" s="198">
        <v>133.78887434139247</v>
      </c>
      <c r="H972" s="190">
        <f t="shared" si="73"/>
        <v>1.2978785284824619</v>
      </c>
      <c r="I972" s="191">
        <v>137.94594642301999</v>
      </c>
      <c r="J972" s="191">
        <v>139.706598146781</v>
      </c>
      <c r="K972" s="191">
        <f t="shared" si="74"/>
        <v>0.98739750486293276</v>
      </c>
      <c r="L972" s="191">
        <v>125.44242288325199</v>
      </c>
      <c r="M972" s="191">
        <v>121.100638286498</v>
      </c>
      <c r="N972" s="191">
        <f t="shared" si="75"/>
        <v>1.0358526978733362</v>
      </c>
      <c r="O972" s="191">
        <v>158.63221859917999</v>
      </c>
      <c r="P972" s="191">
        <v>135.87268618857499</v>
      </c>
      <c r="Q972" s="191">
        <f t="shared" si="76"/>
        <v>1.1675063108638148</v>
      </c>
    </row>
    <row r="973" spans="1:17" x14ac:dyDescent="0.25">
      <c r="A973" s="188" t="s">
        <v>1153</v>
      </c>
      <c r="B973" s="195" t="s">
        <v>1152</v>
      </c>
      <c r="C973" s="235">
        <v>10.844155877985875</v>
      </c>
      <c r="D973" s="235">
        <v>9.6166987401480544</v>
      </c>
      <c r="E973" s="190">
        <f t="shared" si="72"/>
        <v>1.1276380981670351</v>
      </c>
      <c r="F973" s="198">
        <v>6.1823415184099764</v>
      </c>
      <c r="G973" s="198">
        <v>3.9186964857390678</v>
      </c>
      <c r="H973" s="190">
        <f t="shared" si="73"/>
        <v>1.5776525538297677</v>
      </c>
      <c r="I973" s="191">
        <v>4.0599447206072901</v>
      </c>
      <c r="J973" s="191">
        <v>1.5602213288971001</v>
      </c>
      <c r="K973" s="191">
        <f t="shared" si="74"/>
        <v>2.602159479179285</v>
      </c>
      <c r="L973" s="191">
        <v>3.25610752172435</v>
      </c>
      <c r="M973" s="191">
        <v>3.0656153021094701</v>
      </c>
      <c r="N973" s="191">
        <f t="shared" si="75"/>
        <v>1.0621383314089674</v>
      </c>
      <c r="O973" s="191">
        <v>1.1458395965813399</v>
      </c>
      <c r="P973" s="191">
        <v>2.6690633495031202</v>
      </c>
      <c r="Q973" s="191">
        <f t="shared" si="76"/>
        <v>0.42930400913663308</v>
      </c>
    </row>
    <row r="974" spans="1:17" x14ac:dyDescent="0.25">
      <c r="A974" s="188" t="s">
        <v>1151</v>
      </c>
      <c r="B974" s="195" t="s">
        <v>1150</v>
      </c>
      <c r="C974" s="235">
        <v>417.54421984485748</v>
      </c>
      <c r="D974" s="235">
        <v>336.09877454906791</v>
      </c>
      <c r="E974" s="190">
        <f t="shared" si="72"/>
        <v>1.2423259216135558</v>
      </c>
      <c r="F974" s="198">
        <v>458.49020012444402</v>
      </c>
      <c r="G974" s="198">
        <v>367.82688041502621</v>
      </c>
      <c r="H974" s="190">
        <f t="shared" si="73"/>
        <v>1.2464836708157943</v>
      </c>
      <c r="I974" s="191">
        <v>665.53948748243204</v>
      </c>
      <c r="J974" s="191">
        <v>523.17043394350003</v>
      </c>
      <c r="K974" s="191">
        <f t="shared" si="74"/>
        <v>1.2721274833246927</v>
      </c>
      <c r="L974" s="191">
        <v>647.87088519029305</v>
      </c>
      <c r="M974" s="191">
        <v>545.03127227172899</v>
      </c>
      <c r="N974" s="191">
        <f t="shared" si="75"/>
        <v>1.1886857106197251</v>
      </c>
      <c r="O974" s="191">
        <v>804.006377732376</v>
      </c>
      <c r="P974" s="191">
        <v>619.62223998027298</v>
      </c>
      <c r="Q974" s="191">
        <f t="shared" si="76"/>
        <v>1.2975750801939796</v>
      </c>
    </row>
    <row r="975" spans="1:17" x14ac:dyDescent="0.25">
      <c r="A975" s="188" t="s">
        <v>1149</v>
      </c>
      <c r="B975" s="195" t="s">
        <v>1148</v>
      </c>
      <c r="C975" s="235">
        <v>1929.5877481516925</v>
      </c>
      <c r="D975" s="235">
        <v>1732.1838863534924</v>
      </c>
      <c r="E975" s="190">
        <f t="shared" si="72"/>
        <v>1.1139624166656836</v>
      </c>
      <c r="F975" s="198">
        <v>1794.6254552430851</v>
      </c>
      <c r="G975" s="198">
        <v>1368.6396822609065</v>
      </c>
      <c r="H975" s="190">
        <f t="shared" si="73"/>
        <v>1.311247568299698</v>
      </c>
      <c r="I975" s="191">
        <v>1411.4188696026399</v>
      </c>
      <c r="J975" s="191">
        <v>707.77465644633298</v>
      </c>
      <c r="K975" s="191">
        <f t="shared" si="74"/>
        <v>1.9941641831161847</v>
      </c>
      <c r="L975" s="191">
        <v>1098.6513207856101</v>
      </c>
      <c r="M975" s="191">
        <v>688.53810483322104</v>
      </c>
      <c r="N975" s="191">
        <f t="shared" si="75"/>
        <v>1.5956289318972803</v>
      </c>
      <c r="O975" s="191">
        <v>1005.92365929928</v>
      </c>
      <c r="P975" s="191">
        <v>1099.1183348173799</v>
      </c>
      <c r="Q975" s="191">
        <f t="shared" si="76"/>
        <v>0.91520960704055176</v>
      </c>
    </row>
    <row r="976" spans="1:17" x14ac:dyDescent="0.25">
      <c r="A976" s="188" t="s">
        <v>1147</v>
      </c>
      <c r="B976" s="195" t="s">
        <v>1146</v>
      </c>
      <c r="C976" s="235">
        <v>1272.6687872476768</v>
      </c>
      <c r="D976" s="235">
        <v>6068.5360312688863</v>
      </c>
      <c r="E976" s="190">
        <f t="shared" si="72"/>
        <v>0.20971594807876112</v>
      </c>
      <c r="F976" s="198">
        <v>933.83231539773885</v>
      </c>
      <c r="G976" s="198">
        <v>5583.7749652153998</v>
      </c>
      <c r="H976" s="190">
        <f t="shared" si="73"/>
        <v>0.16724032061018335</v>
      </c>
      <c r="I976" s="191">
        <v>1007.74448770479</v>
      </c>
      <c r="J976" s="191">
        <v>5425.1782982148197</v>
      </c>
      <c r="K976" s="191">
        <f t="shared" si="74"/>
        <v>0.18575324760043241</v>
      </c>
      <c r="L976" s="191">
        <v>1015.17212367287</v>
      </c>
      <c r="M976" s="191">
        <v>5236.4319994994903</v>
      </c>
      <c r="N976" s="191">
        <f t="shared" si="75"/>
        <v>0.1938671453711043</v>
      </c>
      <c r="O976" s="191">
        <v>907.85846096986199</v>
      </c>
      <c r="P976" s="191">
        <v>5048.9366301672098</v>
      </c>
      <c r="Q976" s="191">
        <f t="shared" si="76"/>
        <v>0.17981181533264673</v>
      </c>
    </row>
    <row r="977" spans="4:4" x14ac:dyDescent="0.25">
      <c r="D977" s="233"/>
    </row>
  </sheetData>
  <mergeCells count="6">
    <mergeCell ref="A1:B1"/>
    <mergeCell ref="I1:K1"/>
    <mergeCell ref="L1:N1"/>
    <mergeCell ref="O1:Q1"/>
    <mergeCell ref="F1:H1"/>
    <mergeCell ref="C1:E1"/>
  </mergeCells>
  <phoneticPr fontId="3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90"/>
  <sheetViews>
    <sheetView workbookViewId="0">
      <selection activeCell="A7" sqref="A7"/>
    </sheetView>
  </sheetViews>
  <sheetFormatPr defaultColWidth="10.28515625" defaultRowHeight="15" x14ac:dyDescent="0.2"/>
  <cols>
    <col min="1" max="1" width="70.85546875" style="21" customWidth="1"/>
    <col min="2" max="3" width="12.140625" style="21" bestFit="1" customWidth="1"/>
    <col min="4" max="4" width="17.7109375" style="21" bestFit="1" customWidth="1"/>
    <col min="5" max="5" width="13.42578125" style="21" bestFit="1" customWidth="1"/>
    <col min="6" max="6" width="12.140625" style="21" bestFit="1" customWidth="1"/>
    <col min="7" max="7" width="17.7109375" style="21" bestFit="1" customWidth="1"/>
    <col min="8" max="8" width="13.42578125" style="21" bestFit="1" customWidth="1"/>
    <col min="9" max="9" width="12.140625" style="21" bestFit="1" customWidth="1"/>
    <col min="10" max="10" width="17.7109375" style="21" bestFit="1" customWidth="1"/>
    <col min="11" max="11" width="13.42578125" style="21" bestFit="1" customWidth="1"/>
    <col min="12" max="12" width="10.85546875" style="21" bestFit="1" customWidth="1"/>
    <col min="13" max="13" width="17.7109375" style="21" bestFit="1" customWidth="1"/>
    <col min="14" max="14" width="13.42578125" style="21" bestFit="1" customWidth="1"/>
    <col min="15" max="15" width="10.85546875" style="21" bestFit="1" customWidth="1"/>
    <col min="16" max="16" width="17.7109375" style="21" bestFit="1" customWidth="1"/>
    <col min="17" max="17" width="13.42578125" style="21" bestFit="1" customWidth="1"/>
    <col min="18" max="18" width="12.140625" style="21" bestFit="1" customWidth="1"/>
    <col min="19" max="19" width="17.7109375" style="21" bestFit="1" customWidth="1"/>
    <col min="20" max="20" width="13.42578125" style="21" bestFit="1" customWidth="1"/>
    <col min="21" max="21" width="12.140625" style="21" bestFit="1" customWidth="1"/>
    <col min="22" max="22" width="17.7109375" style="21" bestFit="1" customWidth="1"/>
    <col min="23" max="23" width="13.42578125" style="21" bestFit="1" customWidth="1"/>
    <col min="24" max="24" width="12.140625" style="21" bestFit="1" customWidth="1"/>
    <col min="25" max="25" width="17.7109375" style="21" bestFit="1" customWidth="1"/>
    <col min="26" max="26" width="13.42578125" style="21" bestFit="1" customWidth="1"/>
    <col min="27" max="27" width="12.140625" style="21" bestFit="1" customWidth="1"/>
    <col min="28" max="28" width="17.7109375" style="21" bestFit="1" customWidth="1"/>
    <col min="29" max="29" width="13.42578125" style="21" bestFit="1" customWidth="1"/>
    <col min="30" max="30" width="12.7109375" style="21" bestFit="1" customWidth="1"/>
    <col min="31" max="31" width="17.7109375" style="21" bestFit="1" customWidth="1"/>
    <col min="32" max="32" width="13.42578125" style="21" bestFit="1" customWidth="1"/>
    <col min="33" max="33" width="12.140625" style="21" bestFit="1" customWidth="1"/>
    <col min="34" max="34" width="17.7109375" style="21" bestFit="1" customWidth="1"/>
    <col min="35" max="35" width="13.42578125" style="21" bestFit="1" customWidth="1"/>
    <col min="36" max="36" width="12.140625" style="21" bestFit="1" customWidth="1"/>
    <col min="37" max="37" width="17.7109375" style="21" bestFit="1" customWidth="1"/>
    <col min="38" max="39" width="12.140625" style="21" bestFit="1" customWidth="1"/>
    <col min="40" max="40" width="17.7109375" style="21" bestFit="1" customWidth="1"/>
    <col min="41" max="42" width="12.140625" style="21" bestFit="1" customWidth="1"/>
    <col min="43" max="43" width="17.7109375" style="21" bestFit="1" customWidth="1"/>
    <col min="44" max="45" width="12.140625" style="21" bestFit="1" customWidth="1"/>
    <col min="46" max="46" width="17.7109375" style="21" bestFit="1" customWidth="1"/>
    <col min="47" max="48" width="12.140625" style="21" bestFit="1" customWidth="1"/>
    <col min="49" max="49" width="17.7109375" style="21" bestFit="1" customWidth="1"/>
    <col min="50" max="16384" width="10.28515625" style="21"/>
  </cols>
  <sheetData>
    <row r="1" spans="1:49" ht="15.75" x14ac:dyDescent="0.25">
      <c r="A1" s="246" t="s">
        <v>69</v>
      </c>
      <c r="B1" s="245">
        <v>2022</v>
      </c>
      <c r="C1" s="245"/>
      <c r="D1" s="245"/>
      <c r="E1" s="245">
        <v>2021</v>
      </c>
      <c r="F1" s="245"/>
      <c r="G1" s="245"/>
      <c r="H1" s="245">
        <v>2020</v>
      </c>
      <c r="I1" s="245"/>
      <c r="J1" s="245"/>
      <c r="K1" s="245">
        <v>2019</v>
      </c>
      <c r="L1" s="245"/>
      <c r="M1" s="245"/>
      <c r="N1" s="245">
        <v>2018</v>
      </c>
      <c r="O1" s="245"/>
      <c r="P1" s="245"/>
      <c r="Q1" s="245">
        <v>2017</v>
      </c>
      <c r="R1" s="245"/>
      <c r="S1" s="245"/>
      <c r="T1" s="245">
        <v>2016</v>
      </c>
      <c r="U1" s="245"/>
      <c r="V1" s="245"/>
      <c r="W1" s="245">
        <v>2015</v>
      </c>
      <c r="X1" s="245"/>
      <c r="Y1" s="245"/>
      <c r="Z1" s="245">
        <v>2014</v>
      </c>
      <c r="AA1" s="245"/>
      <c r="AB1" s="245"/>
      <c r="AC1" s="245">
        <v>2013</v>
      </c>
      <c r="AD1" s="245"/>
      <c r="AE1" s="245"/>
      <c r="AF1" s="245">
        <v>2012</v>
      </c>
      <c r="AG1" s="245"/>
      <c r="AH1" s="245"/>
      <c r="AI1" s="245">
        <v>2011</v>
      </c>
      <c r="AJ1" s="245"/>
      <c r="AK1" s="245"/>
      <c r="AL1" s="245">
        <v>2010</v>
      </c>
      <c r="AM1" s="245"/>
      <c r="AN1" s="245"/>
      <c r="AO1" s="245">
        <v>2009</v>
      </c>
      <c r="AP1" s="245"/>
      <c r="AQ1" s="245"/>
      <c r="AR1" s="245">
        <v>2008</v>
      </c>
      <c r="AS1" s="245"/>
      <c r="AT1" s="245"/>
      <c r="AU1" s="245">
        <v>2007</v>
      </c>
      <c r="AV1" s="245"/>
      <c r="AW1" s="245"/>
    </row>
    <row r="2" spans="1:49" ht="31.5" x14ac:dyDescent="0.25">
      <c r="A2" s="246"/>
      <c r="B2" s="41" t="s">
        <v>61</v>
      </c>
      <c r="C2" s="40" t="s">
        <v>60</v>
      </c>
      <c r="D2" s="41" t="s">
        <v>59</v>
      </c>
      <c r="E2" s="41" t="s">
        <v>61</v>
      </c>
      <c r="F2" s="40" t="s">
        <v>60</v>
      </c>
      <c r="G2" s="41" t="s">
        <v>59</v>
      </c>
      <c r="H2" s="41" t="s">
        <v>61</v>
      </c>
      <c r="I2" s="40" t="s">
        <v>60</v>
      </c>
      <c r="J2" s="41" t="s">
        <v>59</v>
      </c>
      <c r="K2" s="41" t="s">
        <v>61</v>
      </c>
      <c r="L2" s="40" t="s">
        <v>60</v>
      </c>
      <c r="M2" s="41" t="s">
        <v>59</v>
      </c>
      <c r="N2" s="41" t="s">
        <v>61</v>
      </c>
      <c r="O2" s="40" t="s">
        <v>60</v>
      </c>
      <c r="P2" s="41" t="s">
        <v>59</v>
      </c>
      <c r="Q2" s="41" t="s">
        <v>61</v>
      </c>
      <c r="R2" s="40" t="s">
        <v>60</v>
      </c>
      <c r="S2" s="41" t="s">
        <v>59</v>
      </c>
      <c r="T2" s="41" t="s">
        <v>61</v>
      </c>
      <c r="U2" s="40" t="s">
        <v>60</v>
      </c>
      <c r="V2" s="41" t="s">
        <v>59</v>
      </c>
      <c r="W2" s="41" t="s">
        <v>61</v>
      </c>
      <c r="X2" s="40" t="s">
        <v>60</v>
      </c>
      <c r="Y2" s="41" t="s">
        <v>59</v>
      </c>
      <c r="Z2" s="41" t="s">
        <v>61</v>
      </c>
      <c r="AA2" s="40" t="s">
        <v>60</v>
      </c>
      <c r="AB2" s="41" t="s">
        <v>59</v>
      </c>
      <c r="AC2" s="41" t="s">
        <v>61</v>
      </c>
      <c r="AD2" s="40" t="s">
        <v>60</v>
      </c>
      <c r="AE2" s="41" t="s">
        <v>59</v>
      </c>
      <c r="AF2" s="41" t="s">
        <v>61</v>
      </c>
      <c r="AG2" s="40" t="s">
        <v>60</v>
      </c>
      <c r="AH2" s="41" t="s">
        <v>59</v>
      </c>
      <c r="AI2" s="41" t="s">
        <v>61</v>
      </c>
      <c r="AJ2" s="40" t="s">
        <v>60</v>
      </c>
      <c r="AK2" s="41" t="s">
        <v>59</v>
      </c>
      <c r="AL2" s="41" t="s">
        <v>61</v>
      </c>
      <c r="AM2" s="40" t="s">
        <v>60</v>
      </c>
      <c r="AN2" s="41" t="s">
        <v>59</v>
      </c>
      <c r="AO2" s="41" t="s">
        <v>61</v>
      </c>
      <c r="AP2" s="40" t="s">
        <v>60</v>
      </c>
      <c r="AQ2" s="41" t="s">
        <v>59</v>
      </c>
      <c r="AR2" s="41" t="s">
        <v>61</v>
      </c>
      <c r="AS2" s="40" t="s">
        <v>60</v>
      </c>
      <c r="AT2" s="41" t="s">
        <v>59</v>
      </c>
      <c r="AU2" s="41" t="s">
        <v>61</v>
      </c>
      <c r="AV2" s="40" t="s">
        <v>60</v>
      </c>
      <c r="AW2" s="41" t="s">
        <v>59</v>
      </c>
    </row>
    <row r="3" spans="1:49" ht="15.75" x14ac:dyDescent="0.25">
      <c r="A3" s="20" t="s">
        <v>58</v>
      </c>
      <c r="B3" s="20"/>
      <c r="C3" s="20"/>
      <c r="D3" s="20"/>
      <c r="E3" s="226"/>
      <c r="F3" s="226"/>
      <c r="G3" s="20"/>
      <c r="H3" s="20"/>
      <c r="I3" s="20"/>
      <c r="J3" s="20"/>
      <c r="K3" s="115"/>
      <c r="L3" s="115"/>
      <c r="M3" s="115"/>
      <c r="N3" s="115"/>
      <c r="O3" s="115"/>
      <c r="P3" s="115"/>
      <c r="AO3" s="95"/>
    </row>
    <row r="4" spans="1:49" x14ac:dyDescent="0.2">
      <c r="A4" s="116" t="s">
        <v>57</v>
      </c>
      <c r="B4" s="237">
        <v>16979613</v>
      </c>
      <c r="C4" s="237">
        <v>10182765.772930795</v>
      </c>
      <c r="D4" s="238">
        <v>0.6</v>
      </c>
      <c r="E4" s="117">
        <v>15258643</v>
      </c>
      <c r="F4" s="117">
        <v>9166952.6999999993</v>
      </c>
      <c r="G4" s="118">
        <f>F4/E4</f>
        <v>0.60077116294024302</v>
      </c>
      <c r="H4" s="117">
        <v>13526689</v>
      </c>
      <c r="I4" s="117">
        <v>8343647.4614547398</v>
      </c>
      <c r="J4" s="118">
        <f>I4/H4</f>
        <v>0.61682851298309138</v>
      </c>
      <c r="K4" s="119">
        <f>SUM(K9,K30,K52)</f>
        <v>14105444</v>
      </c>
      <c r="L4" s="97">
        <v>8527486.7776033208</v>
      </c>
      <c r="M4" s="120">
        <f>L4/K4</f>
        <v>0.60455287884616182</v>
      </c>
      <c r="N4" s="119">
        <f>SUM(N9,N30,N52)</f>
        <v>13554517</v>
      </c>
      <c r="O4" s="95">
        <v>8357952.6580588697</v>
      </c>
      <c r="P4" s="120">
        <f>O4/N4</f>
        <v>0.61661752005319481</v>
      </c>
      <c r="Q4" s="119">
        <f>SUM(Q9,Q30,Q52)</f>
        <v>12918022</v>
      </c>
      <c r="R4" s="119">
        <v>7631599</v>
      </c>
      <c r="S4" s="120">
        <f>R4/Q4</f>
        <v>0.59077148188786177</v>
      </c>
      <c r="T4" s="119">
        <f>SUM(T9,T30,T52)</f>
        <v>12374684</v>
      </c>
      <c r="U4" s="119">
        <v>7267037</v>
      </c>
      <c r="V4" s="120">
        <f>U4/T4</f>
        <v>0.5872503087755615</v>
      </c>
      <c r="W4" s="119">
        <f>SUM(W9,W30,W52)</f>
        <v>11927466</v>
      </c>
      <c r="X4" s="119">
        <v>7030785</v>
      </c>
      <c r="Y4" s="120">
        <f>X4/W4</f>
        <v>0.58946175155728808</v>
      </c>
      <c r="Z4" s="119">
        <f>SUM(Z9,Z30,Z52)</f>
        <v>11457787</v>
      </c>
      <c r="AA4" s="119">
        <v>6736704</v>
      </c>
      <c r="AB4" s="120">
        <f>AA4/Z4</f>
        <v>0.58795856477345931</v>
      </c>
      <c r="AC4" s="119">
        <f>SUM(AC9,AC30,AC52)</f>
        <v>10964620</v>
      </c>
      <c r="AD4" s="121">
        <v>6324164</v>
      </c>
      <c r="AE4" s="120">
        <f>AD4/AC4</f>
        <v>0.5767791314245273</v>
      </c>
      <c r="AF4" s="119">
        <f>SUM(AF9,AF30,AF52)</f>
        <v>10712908</v>
      </c>
      <c r="AG4" s="122">
        <v>6337248</v>
      </c>
      <c r="AH4" s="123">
        <f>AG4/AF4</f>
        <v>0.5915525457700187</v>
      </c>
      <c r="AI4" s="122">
        <f>SUM(AI9,AI30,AI52)</f>
        <v>10329253</v>
      </c>
      <c r="AJ4" s="122">
        <v>5976576</v>
      </c>
      <c r="AK4" s="123">
        <f>AJ4/AI4</f>
        <v>0.57860679760675815</v>
      </c>
      <c r="AL4" s="122">
        <f>SUM(AL9,AL30,AL52)</f>
        <v>9891397</v>
      </c>
      <c r="AM4" s="122">
        <v>5740672</v>
      </c>
      <c r="AN4" s="123">
        <f>AM4/AL4</f>
        <v>0.5803701944224865</v>
      </c>
      <c r="AO4" s="122">
        <f>SUM(AO9,AO30,AO52)</f>
        <v>9553028</v>
      </c>
      <c r="AP4" s="122">
        <v>5773621</v>
      </c>
      <c r="AQ4" s="123">
        <f>AP4/AO4</f>
        <v>0.6043760156465573</v>
      </c>
      <c r="AR4" s="122">
        <f>SUM(AR9,AR30,AR52)</f>
        <v>9689038</v>
      </c>
      <c r="AS4" s="122">
        <v>5916910</v>
      </c>
      <c r="AT4" s="123">
        <f>AS4/AR4</f>
        <v>0.61068085397126115</v>
      </c>
      <c r="AU4" s="124">
        <f>SUM(AU9,AU30,AU52)</f>
        <v>9457651</v>
      </c>
      <c r="AV4" s="124">
        <v>5842097</v>
      </c>
      <c r="AW4" s="123">
        <f>AV4/AU4</f>
        <v>0.61771120545683067</v>
      </c>
    </row>
    <row r="5" spans="1:49" x14ac:dyDescent="0.2">
      <c r="A5" s="116" t="s">
        <v>56</v>
      </c>
      <c r="B5" s="125">
        <f>SUM(B10,B30,B53)</f>
        <v>10853038</v>
      </c>
      <c r="C5" s="125">
        <f>SUM(C10,C30,C53)</f>
        <v>7711649.1863491861</v>
      </c>
      <c r="D5" s="118">
        <f>C5/B5</f>
        <v>0.71055212248857746</v>
      </c>
      <c r="E5" s="125">
        <f>SUM(E10,E30,E53)</f>
        <v>9836993</v>
      </c>
      <c r="F5" s="125">
        <f>SUM(F10,F30,F53)</f>
        <v>6972798.5764337052</v>
      </c>
      <c r="G5" s="118">
        <f>F5/E5</f>
        <v>0.70883435379426474</v>
      </c>
      <c r="H5" s="125">
        <f>SUM(H10,H30,H53)</f>
        <v>8650873</v>
      </c>
      <c r="I5" s="125">
        <f>SUM(I10,I30,I53)</f>
        <v>6280752.8620505556</v>
      </c>
      <c r="J5" s="118">
        <f>I5/H5</f>
        <v>0.72602532276806697</v>
      </c>
      <c r="K5" s="95">
        <f>SUM(K10,K31,K53)</f>
        <v>8584812</v>
      </c>
      <c r="L5" s="95">
        <f>SUM(L10,L31,L53)</f>
        <v>6235319.7821868174</v>
      </c>
      <c r="M5" s="120">
        <f>L5/K5</f>
        <v>0.726319898698634</v>
      </c>
      <c r="N5" s="95">
        <f>SUM(N10,N31,N53)</f>
        <v>8293319</v>
      </c>
      <c r="O5" s="95">
        <f>SUM(O10,O31,O53)</f>
        <v>6137544.6840271801</v>
      </c>
      <c r="P5" s="120">
        <f>O5/N5</f>
        <v>0.74005891778999222</v>
      </c>
      <c r="Q5" s="95">
        <f>SUM(Q10,Q31,Q53)</f>
        <v>7900534</v>
      </c>
      <c r="R5" s="95">
        <f>SUM(R10,R31,R53)</f>
        <v>5977463</v>
      </c>
      <c r="S5" s="120">
        <f>R5/Q5</f>
        <v>0.75658974444005933</v>
      </c>
      <c r="T5" s="95">
        <f>SUM(T10,T31,T53)</f>
        <v>7615808</v>
      </c>
      <c r="U5" s="95">
        <f>SUM(U10,U31,U53)</f>
        <v>5678369</v>
      </c>
      <c r="V5" s="120">
        <f>U5/T5</f>
        <v>0.74560296162928474</v>
      </c>
      <c r="W5" s="95">
        <f>SUM(W10,W31,W53)</f>
        <v>7375113</v>
      </c>
      <c r="X5" s="95">
        <f>SUM(X10,X31,X53)</f>
        <v>5521696</v>
      </c>
      <c r="Y5" s="120">
        <f>X5/W5</f>
        <v>0.74869307087226999</v>
      </c>
      <c r="Z5" s="95">
        <f>SUM(Z10,Z31,Z53)</f>
        <v>7138369</v>
      </c>
      <c r="AA5" s="95">
        <f>SUM(AA10,AA31,AA53)</f>
        <v>5316708</v>
      </c>
      <c r="AB5" s="120">
        <f>AA5/Z5</f>
        <v>0.7448071121008174</v>
      </c>
      <c r="AC5" s="95">
        <f>SUM(AC10,AC31,AC53)</f>
        <v>6836339</v>
      </c>
      <c r="AD5" s="95">
        <f>SUM(AD10,AD31,AD53)</f>
        <v>5054276</v>
      </c>
      <c r="AE5" s="120">
        <f>AD5/AC5</f>
        <v>0.73932495155667388</v>
      </c>
      <c r="AF5" s="126">
        <f>AF10+AF31+AF53</f>
        <v>6640018</v>
      </c>
      <c r="AG5" s="126">
        <f>AG10+AG31+AG53</f>
        <v>5053545</v>
      </c>
      <c r="AH5" s="127">
        <f>AG5/AF5</f>
        <v>0.76107399106448204</v>
      </c>
      <c r="AI5" s="126">
        <f>AI10+AI31+AI53</f>
        <v>6433244</v>
      </c>
      <c r="AJ5" s="126">
        <f>AJ10+AJ31+AJ53</f>
        <v>4787892</v>
      </c>
      <c r="AK5" s="127">
        <f>AJ5/AI5</f>
        <v>0.74424225165406444</v>
      </c>
      <c r="AL5" s="126">
        <f>AL10+AL31+AL53</f>
        <v>6150799</v>
      </c>
      <c r="AM5" s="126">
        <f>AM10+AM31+AM53</f>
        <v>4598300</v>
      </c>
      <c r="AN5" s="127">
        <f>AM5/AL5</f>
        <v>0.7475939304796011</v>
      </c>
      <c r="AO5" s="126">
        <f>AO10+AO31+AO53</f>
        <v>5957590</v>
      </c>
      <c r="AP5" s="126">
        <f>AP10+AP31+AP53</f>
        <v>4606407.0153568471</v>
      </c>
      <c r="AQ5" s="127">
        <f>AP5/AO5</f>
        <v>0.77319973602695835</v>
      </c>
      <c r="AR5" s="126">
        <f>AR10+AR31+AR53</f>
        <v>6103487</v>
      </c>
      <c r="AS5" s="126">
        <f>AS10+AS31+AS53</f>
        <v>4746123</v>
      </c>
      <c r="AT5" s="127">
        <f>AS5/AR5</f>
        <v>0.77760843924137135</v>
      </c>
      <c r="AU5" s="126">
        <f>AU10+AU31+AU53</f>
        <v>5982852</v>
      </c>
      <c r="AV5" s="126">
        <f>AV10+AV31+AV53</f>
        <v>4697331</v>
      </c>
      <c r="AW5" s="127">
        <f>AV5/AU5</f>
        <v>0.7851324084232737</v>
      </c>
    </row>
    <row r="6" spans="1:49" x14ac:dyDescent="0.2">
      <c r="A6" s="116" t="s">
        <v>55</v>
      </c>
      <c r="B6" s="118">
        <f>B5/B4</f>
        <v>0.63918052784830848</v>
      </c>
      <c r="C6" s="118">
        <f>C5/C4</f>
        <v>0.75732363468963748</v>
      </c>
      <c r="D6" s="128"/>
      <c r="E6" s="118">
        <f>E5/E4</f>
        <v>0.64468334438390096</v>
      </c>
      <c r="F6" s="118">
        <f>F5/F4</f>
        <v>0.76064520071470487</v>
      </c>
      <c r="G6" s="128"/>
      <c r="H6" s="118">
        <f>H5/H4</f>
        <v>0.6395410584216138</v>
      </c>
      <c r="I6" s="118">
        <f>I5/I4</f>
        <v>0.75275865753746596</v>
      </c>
      <c r="J6" s="128"/>
      <c r="K6" s="120">
        <f>K5/K4</f>
        <v>0.60861692832923231</v>
      </c>
      <c r="L6" s="120">
        <f>L5/L4</f>
        <v>0.73120251544257164</v>
      </c>
      <c r="M6" s="116"/>
      <c r="N6" s="120">
        <f>N5/N4</f>
        <v>0.61184909797966247</v>
      </c>
      <c r="O6" s="120">
        <f>O5/O4</f>
        <v>0.73433589960685686</v>
      </c>
      <c r="P6" s="116"/>
      <c r="Q6" s="120">
        <f>Q5/Q4</f>
        <v>0.61159007160693801</v>
      </c>
      <c r="R6" s="120">
        <f>R5/R4</f>
        <v>0.78325171435239194</v>
      </c>
      <c r="S6" s="120"/>
      <c r="T6" s="120">
        <f>T5/T4</f>
        <v>0.61543454362147754</v>
      </c>
      <c r="U6" s="120">
        <f>U5/U4</f>
        <v>0.78138710453792926</v>
      </c>
      <c r="V6" s="120"/>
      <c r="W6" s="120">
        <f>W5/W4</f>
        <v>0.61833024717907392</v>
      </c>
      <c r="X6" s="120">
        <f>X5/X4</f>
        <v>0.78535981401792265</v>
      </c>
      <c r="Y6" s="120"/>
      <c r="Z6" s="120">
        <f>Z5/Z4</f>
        <v>0.6230146362469472</v>
      </c>
      <c r="AA6" s="120">
        <f>AA5/AA4</f>
        <v>0.7892150226579645</v>
      </c>
      <c r="AB6" s="120"/>
      <c r="AC6" s="120">
        <f>AC5/AC4</f>
        <v>0.62349073656907394</v>
      </c>
      <c r="AD6" s="120">
        <f>AD5/AD4</f>
        <v>0.7992006532404915</v>
      </c>
      <c r="AE6" s="120"/>
      <c r="AF6" s="129">
        <f>AF5/AF4</f>
        <v>0.61981471324126003</v>
      </c>
      <c r="AG6" s="129">
        <f>AG5/AG4</f>
        <v>0.79743525896414347</v>
      </c>
      <c r="AH6" s="127"/>
      <c r="AI6" s="129">
        <f>AI5/AI4</f>
        <v>0.62281793271982011</v>
      </c>
      <c r="AJ6" s="129">
        <f>AJ5/AJ4</f>
        <v>0.80110953161141096</v>
      </c>
      <c r="AK6" s="127"/>
      <c r="AL6" s="129">
        <f>AL5/AL4</f>
        <v>0.6218331950481818</v>
      </c>
      <c r="AM6" s="129">
        <f>AM5/AM4</f>
        <v>0.80100378492274071</v>
      </c>
      <c r="AN6" s="127"/>
      <c r="AO6" s="129">
        <f>AO5/AO4</f>
        <v>0.62363367928995916</v>
      </c>
      <c r="AP6" s="129">
        <f>AP5/AP4</f>
        <v>0.79783675017062028</v>
      </c>
      <c r="AQ6" s="127"/>
      <c r="AR6" s="129">
        <f>AR5/AR4</f>
        <v>0.62993735807414519</v>
      </c>
      <c r="AS6" s="129">
        <f>AS5/AS4</f>
        <v>0.80212864485009916</v>
      </c>
      <c r="AT6" s="127"/>
      <c r="AU6" s="129">
        <f>AU5/AU4</f>
        <v>0.63259386500939818</v>
      </c>
      <c r="AV6" s="129">
        <f>AV5/AV4</f>
        <v>0.80404878590684137</v>
      </c>
      <c r="AW6" s="127"/>
    </row>
    <row r="7" spans="1:49" x14ac:dyDescent="0.2">
      <c r="A7" s="130" t="s">
        <v>54</v>
      </c>
      <c r="B7" s="131">
        <f>B5*0.98</f>
        <v>10635977.24</v>
      </c>
      <c r="C7" s="131">
        <f>C5</f>
        <v>7711649.1863491861</v>
      </c>
      <c r="D7" s="132">
        <f>C7/B7</f>
        <v>0.72505318621283421</v>
      </c>
      <c r="E7" s="131">
        <f>E5*0.98</f>
        <v>9640253.1400000006</v>
      </c>
      <c r="F7" s="131">
        <f>F5</f>
        <v>6972798.5764337052</v>
      </c>
      <c r="G7" s="132">
        <f>F7/E7</f>
        <v>0.72330036101455575</v>
      </c>
      <c r="H7" s="131">
        <f>H5*0.98</f>
        <v>8477855.5399999991</v>
      </c>
      <c r="I7" s="131">
        <f>I5</f>
        <v>6280752.8620505556</v>
      </c>
      <c r="J7" s="132">
        <f>I7/H7</f>
        <v>0.74084216608986431</v>
      </c>
      <c r="K7" s="107">
        <f>K5*0.98</f>
        <v>8413115.7599999998</v>
      </c>
      <c r="L7" s="107">
        <f>L5</f>
        <v>6235319.7821868174</v>
      </c>
      <c r="M7" s="133">
        <f>L7/K7</f>
        <v>0.74114275377411631</v>
      </c>
      <c r="N7" s="107">
        <f>N5*0.98</f>
        <v>8127452.6200000001</v>
      </c>
      <c r="O7" s="107">
        <f>O5</f>
        <v>6137544.6840271801</v>
      </c>
      <c r="P7" s="133">
        <f>O7/N7</f>
        <v>0.75516216101019606</v>
      </c>
      <c r="Q7" s="107">
        <f>Q5*0.98</f>
        <v>7742523.3200000003</v>
      </c>
      <c r="R7" s="107">
        <f>R5</f>
        <v>5977463</v>
      </c>
      <c r="S7" s="133">
        <f>R7/Q7</f>
        <v>0.77203035146944832</v>
      </c>
      <c r="T7" s="107">
        <f>T5*0.98</f>
        <v>7463491.8399999999</v>
      </c>
      <c r="U7" s="107">
        <f>U5</f>
        <v>5678369</v>
      </c>
      <c r="V7" s="133">
        <f t="shared" ref="V7" si="0">U7/T7</f>
        <v>0.76081934860131095</v>
      </c>
      <c r="W7" s="107">
        <f>W5*0.98</f>
        <v>7227610.7400000002</v>
      </c>
      <c r="X7" s="107">
        <f>X5</f>
        <v>5521696</v>
      </c>
      <c r="Y7" s="133">
        <f t="shared" ref="Y7" si="1">X7/W7</f>
        <v>0.76397252129823467</v>
      </c>
      <c r="Z7" s="107">
        <f>Z5*0.98</f>
        <v>6995601.6200000001</v>
      </c>
      <c r="AA7" s="107">
        <f>AA5</f>
        <v>5316708</v>
      </c>
      <c r="AB7" s="133">
        <f t="shared" ref="AB7" si="2">AA7/Z7</f>
        <v>0.76000725724573204</v>
      </c>
      <c r="AC7" s="107">
        <f>AC5*0.9849221295</f>
        <v>6733261.5658639008</v>
      </c>
      <c r="AD7" s="107">
        <f>AD5</f>
        <v>5054276</v>
      </c>
      <c r="AE7" s="133">
        <f>AD7/AC7</f>
        <v>0.75064305026022238</v>
      </c>
      <c r="AF7" s="107">
        <f>AF5*0.981990151650262</f>
        <v>6520432.2827804694</v>
      </c>
      <c r="AG7" s="134">
        <f>AG5</f>
        <v>5053545</v>
      </c>
      <c r="AH7" s="135">
        <f>AG7/AF7</f>
        <v>0.77503220351596791</v>
      </c>
      <c r="AI7" s="107">
        <f>AI5*0.983781723921644</f>
        <v>6328907.8727285722</v>
      </c>
      <c r="AJ7" s="134">
        <f>AJ5</f>
        <v>4787892</v>
      </c>
      <c r="AK7" s="135">
        <f>AJ7/AI7</f>
        <v>0.75651156507288575</v>
      </c>
      <c r="AL7" s="107">
        <f>AL5*0.981382474268877</f>
        <v>6036286.3413505349</v>
      </c>
      <c r="AM7" s="134">
        <f>AM5</f>
        <v>4598300</v>
      </c>
      <c r="AN7" s="135">
        <f>AM7/AL7</f>
        <v>0.76177632073219281</v>
      </c>
      <c r="AO7" s="107">
        <f>AO5*0.982686520022746</f>
        <v>5854443.3848223118</v>
      </c>
      <c r="AP7" s="134">
        <v>4606407.0153568471</v>
      </c>
      <c r="AQ7" s="135">
        <f>AP7/AO7</f>
        <v>0.78682236936460803</v>
      </c>
      <c r="AR7" s="107">
        <f>AR5*0.982652240152118</f>
        <v>5997605.1732893307</v>
      </c>
      <c r="AS7" s="134">
        <f>AS5</f>
        <v>4746123</v>
      </c>
      <c r="AT7" s="135">
        <f>AS7/AR7</f>
        <v>0.79133635223891086</v>
      </c>
      <c r="AU7" s="107">
        <f>AU5*0.986824867175481</f>
        <v>5904027.1302305609</v>
      </c>
      <c r="AV7" s="134">
        <f>AV5</f>
        <v>4697331</v>
      </c>
      <c r="AW7" s="135">
        <f>AV7/AU7</f>
        <v>0.79561473827722107</v>
      </c>
    </row>
    <row r="8" spans="1:49" ht="15.75" x14ac:dyDescent="0.2">
      <c r="A8" s="136" t="s">
        <v>66</v>
      </c>
      <c r="B8" s="238"/>
      <c r="C8" s="238"/>
      <c r="D8" s="238"/>
      <c r="E8" s="227"/>
      <c r="F8" s="227"/>
      <c r="G8" s="137"/>
      <c r="H8" s="137"/>
      <c r="I8" s="137"/>
      <c r="J8" s="137"/>
      <c r="K8" s="138"/>
      <c r="L8" s="138"/>
      <c r="M8" s="138"/>
      <c r="N8" s="138"/>
      <c r="O8" s="138"/>
      <c r="P8" s="138"/>
      <c r="Z8" s="95"/>
      <c r="AA8" s="95"/>
      <c r="AB8" s="120"/>
      <c r="AC8" s="95"/>
      <c r="AD8" s="95"/>
      <c r="AE8" s="120"/>
      <c r="AF8" s="95"/>
      <c r="AG8" s="95"/>
      <c r="AH8" s="112"/>
      <c r="AI8" s="95"/>
      <c r="AJ8" s="95"/>
      <c r="AK8" s="112"/>
      <c r="AL8" s="95"/>
      <c r="AM8" s="95"/>
      <c r="AN8" s="112"/>
      <c r="AO8" s="95"/>
      <c r="AP8" s="95"/>
      <c r="AQ8" s="112"/>
      <c r="AR8" s="95"/>
      <c r="AS8" s="95"/>
      <c r="AT8" s="112"/>
      <c r="AU8" s="95"/>
      <c r="AV8" s="95"/>
      <c r="AW8" s="112"/>
    </row>
    <row r="9" spans="1:49" x14ac:dyDescent="0.2">
      <c r="A9" s="116" t="s">
        <v>53</v>
      </c>
      <c r="B9" s="125">
        <v>2026217</v>
      </c>
      <c r="C9" s="125">
        <v>1093415.7</v>
      </c>
      <c r="D9" s="118">
        <f>C9/B9</f>
        <v>0.53963405696428368</v>
      </c>
      <c r="E9" s="125">
        <v>2026217</v>
      </c>
      <c r="F9" s="125">
        <v>1093415.7</v>
      </c>
      <c r="G9" s="118">
        <f>F9/E9</f>
        <v>0.53963405696428368</v>
      </c>
      <c r="H9" s="125">
        <v>1616408</v>
      </c>
      <c r="I9" s="125">
        <v>938435.51048934297</v>
      </c>
      <c r="J9" s="118">
        <f>I9/H9</f>
        <v>0.58056846445287513</v>
      </c>
      <c r="K9" s="95">
        <v>1534351</v>
      </c>
      <c r="L9" s="97">
        <v>910567.19195799809</v>
      </c>
      <c r="M9" s="120">
        <f>L9/K9</f>
        <v>0.59345429563248442</v>
      </c>
      <c r="N9" s="95">
        <v>1481552</v>
      </c>
      <c r="O9" s="95">
        <v>856543.58235699299</v>
      </c>
      <c r="P9" s="120">
        <f>O9/N9</f>
        <v>0.57813939865559427</v>
      </c>
      <c r="Q9" s="139">
        <v>1406481</v>
      </c>
      <c r="R9" s="95">
        <v>910975</v>
      </c>
      <c r="S9" s="120">
        <f>R9/Q9</f>
        <v>0.6476980492448885</v>
      </c>
      <c r="T9" s="139">
        <v>1346604</v>
      </c>
      <c r="U9" s="95">
        <v>820540</v>
      </c>
      <c r="V9" s="120">
        <f t="shared" ref="V9:V10" si="3">U9/T9</f>
        <v>0.60934023662487269</v>
      </c>
      <c r="W9" s="139">
        <v>1306566</v>
      </c>
      <c r="X9" s="95">
        <v>850951</v>
      </c>
      <c r="Y9" s="120">
        <f t="shared" ref="Y9:Y10" si="4">X9/W9</f>
        <v>0.65128818597759319</v>
      </c>
      <c r="Z9" s="95">
        <v>1242357</v>
      </c>
      <c r="AA9" s="95">
        <v>723864</v>
      </c>
      <c r="AB9" s="120">
        <f t="shared" ref="AB9:AB10" si="5">AA9/Z9</f>
        <v>0.58265377826180398</v>
      </c>
      <c r="AC9" s="95">
        <v>1189413</v>
      </c>
      <c r="AD9" s="95">
        <v>689529</v>
      </c>
      <c r="AE9" s="120">
        <f>AD9/AC9</f>
        <v>0.57972209821147069</v>
      </c>
      <c r="AF9" s="99">
        <v>1191861</v>
      </c>
      <c r="AG9" s="99">
        <v>686454.44444444438</v>
      </c>
      <c r="AH9" s="112">
        <f>AG9/AF9</f>
        <v>0.57595176320430352</v>
      </c>
      <c r="AI9" s="99">
        <v>1093499</v>
      </c>
      <c r="AJ9" s="99">
        <v>586506</v>
      </c>
      <c r="AK9" s="112">
        <f>AJ9/AI9</f>
        <v>0.53635714344503282</v>
      </c>
      <c r="AL9" s="99">
        <v>1048962</v>
      </c>
      <c r="AM9" s="99">
        <v>594752</v>
      </c>
      <c r="AN9" s="112">
        <f>AM9/AL9</f>
        <v>0.56699098728075947</v>
      </c>
      <c r="AO9" s="99">
        <v>1012121</v>
      </c>
      <c r="AP9" s="99">
        <v>609506</v>
      </c>
      <c r="AQ9" s="112">
        <f>AP9/AO9</f>
        <v>0.60220665315708299</v>
      </c>
      <c r="AR9" s="99">
        <v>1098761</v>
      </c>
      <c r="AS9" s="99">
        <v>644343</v>
      </c>
      <c r="AT9" s="112">
        <f>AS9/AR9</f>
        <v>0.5864268935646606</v>
      </c>
      <c r="AU9" s="99">
        <v>1188043</v>
      </c>
      <c r="AV9" s="99">
        <v>706380</v>
      </c>
      <c r="AW9" s="112">
        <f>AV9/AU9</f>
        <v>0.59457443880398264</v>
      </c>
    </row>
    <row r="10" spans="1:49" x14ac:dyDescent="0.2">
      <c r="A10" s="116" t="s">
        <v>52</v>
      </c>
      <c r="B10" s="140">
        <f>SUM(B12:B28)</f>
        <v>1677326</v>
      </c>
      <c r="C10" s="140">
        <f>SUM(C12:C28)</f>
        <v>928954.96851595608</v>
      </c>
      <c r="D10" s="118">
        <f>C10/B10</f>
        <v>0.55383090020422754</v>
      </c>
      <c r="E10" s="140">
        <f>SUM(E12:E28)</f>
        <v>1654812</v>
      </c>
      <c r="F10" s="140">
        <f>SUM(F12:F28)</f>
        <v>986284.66651557095</v>
      </c>
      <c r="G10" s="118">
        <f>F10/E10</f>
        <v>0.59601010055255277</v>
      </c>
      <c r="H10" s="140">
        <f>SUM(H12:H28)</f>
        <v>1306577</v>
      </c>
      <c r="I10" s="140">
        <f>SUM(I12:I28)</f>
        <v>838839.56121810712</v>
      </c>
      <c r="J10" s="118">
        <f>I10/H10</f>
        <v>0.64201310846441284</v>
      </c>
      <c r="K10" s="139">
        <f>SUM(K12:K28)</f>
        <v>1241554</v>
      </c>
      <c r="L10" s="139">
        <f>SUM(L12:L28)</f>
        <v>812573.0709250631</v>
      </c>
      <c r="M10" s="120">
        <f>L10/K10</f>
        <v>0.65448065160682745</v>
      </c>
      <c r="N10" s="139">
        <f>SUM(N12:N28)</f>
        <v>1204602</v>
      </c>
      <c r="O10" s="139">
        <f>SUM(O12:O28)</f>
        <v>769365.88320057211</v>
      </c>
      <c r="P10" s="120">
        <f>O10/N10</f>
        <v>0.63868886420624582</v>
      </c>
      <c r="Q10" s="139">
        <f>SUM(Q12:Q28)</f>
        <v>1149883</v>
      </c>
      <c r="R10" s="139">
        <f>SUM(R12:R28)</f>
        <v>832611</v>
      </c>
      <c r="S10" s="120">
        <f>R10/Q10</f>
        <v>0.7240832328158604</v>
      </c>
      <c r="T10" s="139">
        <f>SUM(T12:T28)</f>
        <v>1103863</v>
      </c>
      <c r="U10" s="139">
        <f>SUM(U12:U28)</f>
        <v>744038</v>
      </c>
      <c r="V10" s="120">
        <f t="shared" si="3"/>
        <v>0.67403110712108294</v>
      </c>
      <c r="W10" s="139">
        <f>SUM(W12:W28)</f>
        <v>1070624</v>
      </c>
      <c r="X10" s="139">
        <f>SUM(X12:X28)</f>
        <v>783394</v>
      </c>
      <c r="Y10" s="120">
        <f t="shared" si="4"/>
        <v>0.73171720417251995</v>
      </c>
      <c r="Z10" s="95">
        <f>SUM(Z12:Z28)</f>
        <v>1013546</v>
      </c>
      <c r="AA10" s="95">
        <f>SUM(AA12:AA28)</f>
        <v>663467</v>
      </c>
      <c r="AB10" s="120">
        <f t="shared" si="5"/>
        <v>0.65459979122802514</v>
      </c>
      <c r="AC10" s="95">
        <f>SUM(AC12:AC28)</f>
        <v>968065</v>
      </c>
      <c r="AD10" s="95">
        <f>SUM(AD12:AD28)</f>
        <v>634907</v>
      </c>
      <c r="AE10" s="120">
        <f>AD10/AC10</f>
        <v>0.65585162153367804</v>
      </c>
      <c r="AF10" s="99">
        <f>SUM(AF12:AF28)</f>
        <v>928465</v>
      </c>
      <c r="AG10" s="99">
        <f>SUM(AG12:AG28)</f>
        <v>617809</v>
      </c>
      <c r="AH10" s="112">
        <f>AG10/AF10</f>
        <v>0.66540903534328166</v>
      </c>
      <c r="AI10" s="99">
        <f>SUM(AI12:AI28)</f>
        <v>883345</v>
      </c>
      <c r="AJ10" s="99">
        <f>SUM(AJ12:AJ28)</f>
        <v>527510</v>
      </c>
      <c r="AK10" s="112">
        <f>AJ10/AI10</f>
        <v>0.59717324488167134</v>
      </c>
      <c r="AL10" s="99">
        <f>SUM(AL12:AL28)</f>
        <v>847460</v>
      </c>
      <c r="AM10" s="99">
        <f>SUM(AM12:AM28)</f>
        <v>536966</v>
      </c>
      <c r="AN10" s="112">
        <f>AM10/AL10</f>
        <v>0.63361810586930356</v>
      </c>
      <c r="AO10" s="99">
        <f>SUM(AO12:AO28)</f>
        <v>815171</v>
      </c>
      <c r="AP10" s="99">
        <f>SUM(AP12:AP28)</f>
        <v>547794.87680981762</v>
      </c>
      <c r="AQ10" s="112">
        <f>AP10/AO10</f>
        <v>0.67199995683091962</v>
      </c>
      <c r="AR10" s="99">
        <f>SUM(AR12:AR28)</f>
        <v>890260</v>
      </c>
      <c r="AS10" s="99">
        <f>SUM(AS12:AS28)</f>
        <v>571140</v>
      </c>
      <c r="AT10" s="112">
        <f>AS10/AR10</f>
        <v>0.64154292004582936</v>
      </c>
      <c r="AU10" s="99">
        <f>SUM(AU12:AU28)</f>
        <v>978182</v>
      </c>
      <c r="AV10" s="99">
        <f>SUM(AV12:AV28)</f>
        <v>639633</v>
      </c>
      <c r="AW10" s="112">
        <f>AV10/AU10</f>
        <v>0.653899785520486</v>
      </c>
    </row>
    <row r="11" spans="1:49" x14ac:dyDescent="0.2">
      <c r="A11" s="116" t="s">
        <v>51</v>
      </c>
      <c r="B11" s="118">
        <f>B10/B9</f>
        <v>0.82781163123199542</v>
      </c>
      <c r="C11" s="118">
        <f>C10/C9</f>
        <v>0.84958993045001652</v>
      </c>
      <c r="D11" s="118"/>
      <c r="E11" s="118">
        <f>E10/E9</f>
        <v>0.81670028432295261</v>
      </c>
      <c r="F11" s="118">
        <f>F10/F9</f>
        <v>0.90202167987488291</v>
      </c>
      <c r="G11" s="118"/>
      <c r="H11" s="118">
        <f>H10/H9</f>
        <v>0.80832129016931364</v>
      </c>
      <c r="I11" s="118">
        <f>I10/I9</f>
        <v>0.89387022532928018</v>
      </c>
      <c r="J11" s="118"/>
      <c r="K11" s="141">
        <f>K10/K9</f>
        <v>0.8091720864391525</v>
      </c>
      <c r="L11" s="141">
        <f>L10/L9</f>
        <v>0.89238123018443305</v>
      </c>
      <c r="N11" s="141">
        <f>N10/N9</f>
        <v>0.81306764797995612</v>
      </c>
      <c r="O11" s="141">
        <f>O10/O9</f>
        <v>0.89822152549841106</v>
      </c>
      <c r="Q11" s="141">
        <f>Q10/Q9</f>
        <v>0.81756027987580349</v>
      </c>
      <c r="R11" s="141">
        <f>R10/R9</f>
        <v>0.91397788084195508</v>
      </c>
      <c r="S11" s="120"/>
      <c r="T11" s="141">
        <f>T10/T9</f>
        <v>0.81973839376683866</v>
      </c>
      <c r="U11" s="141">
        <f>U10/U9</f>
        <v>0.90676627586711189</v>
      </c>
      <c r="V11" s="120"/>
      <c r="W11" s="141">
        <f>W10/W9</f>
        <v>0.81941823069022157</v>
      </c>
      <c r="X11" s="141">
        <f>X10/X9</f>
        <v>0.92060999987073289</v>
      </c>
      <c r="Y11" s="120"/>
      <c r="Z11" s="120">
        <f>Z10/Z9</f>
        <v>0.81582508087449901</v>
      </c>
      <c r="AA11" s="120">
        <f>AA10/AA9</f>
        <v>0.91656305604367672</v>
      </c>
      <c r="AB11" s="120"/>
      <c r="AC11" s="120">
        <f>AC10/AC9</f>
        <v>0.81390147913298405</v>
      </c>
      <c r="AD11" s="120">
        <f>AD10/AD9</f>
        <v>0.92078360736096665</v>
      </c>
      <c r="AE11" s="120"/>
      <c r="AF11" s="112">
        <f>AF10/AF9</f>
        <v>0.77900443088581639</v>
      </c>
      <c r="AG11" s="112">
        <f>AG10/AG9</f>
        <v>0.90000000000000013</v>
      </c>
      <c r="AH11" s="112"/>
      <c r="AI11" s="112">
        <f>AI10/AI9</f>
        <v>0.80781509631010184</v>
      </c>
      <c r="AJ11" s="112">
        <f>AJ10/AJ9</f>
        <v>0.89941108871861497</v>
      </c>
      <c r="AK11" s="112"/>
      <c r="AL11" s="112">
        <f>AL10/AL9</f>
        <v>0.80790343215483496</v>
      </c>
      <c r="AM11" s="112">
        <f>AM10/AM9</f>
        <v>0.90284017540083938</v>
      </c>
      <c r="AN11" s="112"/>
      <c r="AO11" s="112">
        <f>AO10/AO9</f>
        <v>0.80540864185211059</v>
      </c>
      <c r="AP11" s="112">
        <f>AP10/AP9</f>
        <v>0.89875223018283268</v>
      </c>
      <c r="AQ11" s="112"/>
      <c r="AR11" s="112">
        <f>AR10/AR9</f>
        <v>0.81023989748453029</v>
      </c>
      <c r="AS11" s="112">
        <f>AS10/AS9</f>
        <v>0.88639125434745158</v>
      </c>
      <c r="AT11" s="112"/>
      <c r="AU11" s="112">
        <f>AU10/AU9</f>
        <v>0.82335572028958548</v>
      </c>
      <c r="AV11" s="112">
        <f>AV10/AV9</f>
        <v>0.90550836660154588</v>
      </c>
      <c r="AW11" s="112"/>
    </row>
    <row r="12" spans="1:49" x14ac:dyDescent="0.2">
      <c r="A12" s="142" t="s">
        <v>62</v>
      </c>
      <c r="B12" s="237">
        <v>730805</v>
      </c>
      <c r="C12" s="237">
        <v>537932.814621008</v>
      </c>
      <c r="D12" s="238">
        <v>0.74</v>
      </c>
      <c r="E12" s="228">
        <v>700050</v>
      </c>
      <c r="F12" s="228">
        <v>567354.62114079297</v>
      </c>
      <c r="G12" s="118">
        <f t="shared" ref="G12:G71" si="6">F12/E12</f>
        <v>0.81044871243595884</v>
      </c>
      <c r="H12" s="143">
        <v>541265</v>
      </c>
      <c r="I12" s="143">
        <v>508242.82050862099</v>
      </c>
      <c r="J12" s="118">
        <f t="shared" ref="J12:J28" si="7">I12/H12</f>
        <v>0.93899073560755086</v>
      </c>
      <c r="K12" s="95">
        <v>521846</v>
      </c>
      <c r="L12" s="97">
        <v>509999.51957344799</v>
      </c>
      <c r="M12" s="120">
        <f>L12/K12</f>
        <v>0.97729889579195395</v>
      </c>
      <c r="N12" s="97">
        <v>523226</v>
      </c>
      <c r="O12" s="95">
        <v>451795.94256828603</v>
      </c>
      <c r="P12" s="120">
        <f>O12/N12</f>
        <v>0.86348144505106017</v>
      </c>
      <c r="Q12" s="139">
        <v>498240</v>
      </c>
      <c r="R12" s="95">
        <v>517455</v>
      </c>
      <c r="S12" s="120">
        <f>R12/Q12</f>
        <v>1.0385657514450868</v>
      </c>
      <c r="T12" s="139">
        <v>483676</v>
      </c>
      <c r="U12" s="95">
        <v>461981</v>
      </c>
      <c r="V12" s="120">
        <f t="shared" ref="V12:V14" si="8">U12/T12</f>
        <v>0.95514559333107285</v>
      </c>
      <c r="W12" s="139">
        <v>473863</v>
      </c>
      <c r="X12" s="95">
        <v>501724</v>
      </c>
      <c r="Y12" s="120">
        <f t="shared" ref="Y12:Y28" si="9">X12/W12</f>
        <v>1.0587954746414048</v>
      </c>
      <c r="Z12" s="95">
        <v>442304</v>
      </c>
      <c r="AA12" s="95">
        <v>410056</v>
      </c>
      <c r="AB12" s="120">
        <f t="shared" ref="AB12:AB28" si="10">AA12/Z12</f>
        <v>0.92709086962812903</v>
      </c>
      <c r="AC12" s="95">
        <v>417533</v>
      </c>
      <c r="AD12" s="95">
        <v>404840</v>
      </c>
      <c r="AE12" s="120">
        <f>AD12/AC12</f>
        <v>0.96960000766406484</v>
      </c>
      <c r="AF12" s="99">
        <v>396608</v>
      </c>
      <c r="AG12" s="99">
        <v>387321</v>
      </c>
      <c r="AH12" s="112">
        <f t="shared" ref="AH12:AH18" si="11">AG12/AF12</f>
        <v>0.97658393174116509</v>
      </c>
      <c r="AI12" s="99">
        <v>365178</v>
      </c>
      <c r="AJ12" s="99">
        <v>312005</v>
      </c>
      <c r="AK12" s="112">
        <f t="shared" ref="AK12:AK18" si="12">AJ12/AI12</f>
        <v>0.85439155699412339</v>
      </c>
      <c r="AL12" s="99">
        <v>344466</v>
      </c>
      <c r="AM12" s="99">
        <v>306545</v>
      </c>
      <c r="AN12" s="112">
        <f t="shared" ref="AN12:AN18" si="13">AM12/AL12</f>
        <v>0.889913663467512</v>
      </c>
      <c r="AO12" s="99">
        <v>318583</v>
      </c>
      <c r="AP12" s="99">
        <v>313080</v>
      </c>
      <c r="AQ12" s="112">
        <f t="shared" ref="AQ12:AQ28" si="14">AP12/AO12</f>
        <v>0.98272663638675006</v>
      </c>
      <c r="AR12" s="99">
        <v>343337</v>
      </c>
      <c r="AS12" s="99">
        <v>313617</v>
      </c>
      <c r="AT12" s="112">
        <f>AS12/AR12</f>
        <v>0.9134378176543746</v>
      </c>
      <c r="AU12" s="99">
        <v>400573</v>
      </c>
      <c r="AV12" s="99">
        <v>367373</v>
      </c>
      <c r="AW12" s="112">
        <f>AV12/AU12</f>
        <v>0.91711872742296663</v>
      </c>
    </row>
    <row r="13" spans="1:49" x14ac:dyDescent="0.2">
      <c r="A13" s="144" t="s">
        <v>50</v>
      </c>
      <c r="B13" s="237">
        <v>276971</v>
      </c>
      <c r="C13" s="237">
        <v>145861.70655657002</v>
      </c>
      <c r="D13" s="239">
        <v>0.52663169269190646</v>
      </c>
      <c r="E13" s="143">
        <v>298529</v>
      </c>
      <c r="F13" s="143">
        <v>137879.61068000001</v>
      </c>
      <c r="G13" s="118">
        <f t="shared" si="6"/>
        <v>0.46186337233568603</v>
      </c>
      <c r="H13" s="143">
        <v>245386</v>
      </c>
      <c r="I13" s="143">
        <v>108968.62803268201</v>
      </c>
      <c r="J13" s="118">
        <f t="shared" si="7"/>
        <v>0.44407027309089359</v>
      </c>
      <c r="K13" s="95">
        <v>223749</v>
      </c>
      <c r="L13" s="95">
        <v>108543.776446</v>
      </c>
      <c r="M13" s="120">
        <f t="shared" ref="M13:M28" si="15">L13/K13</f>
        <v>0.4851140181453325</v>
      </c>
      <c r="N13" s="95">
        <v>213448</v>
      </c>
      <c r="O13" s="95">
        <v>108731.578329793</v>
      </c>
      <c r="P13" s="120">
        <f t="shared" ref="P13:P28" si="16">O13/N13</f>
        <v>0.50940546798186448</v>
      </c>
      <c r="Q13" s="139">
        <v>189591</v>
      </c>
      <c r="R13" s="95">
        <v>120616</v>
      </c>
      <c r="S13" s="120">
        <f t="shared" ref="S13:S28" si="17">R13/Q13</f>
        <v>0.63619053647061308</v>
      </c>
      <c r="T13" s="139">
        <v>179973</v>
      </c>
      <c r="U13" s="95">
        <v>114656</v>
      </c>
      <c r="V13" s="120">
        <f t="shared" si="8"/>
        <v>0.63707333877859462</v>
      </c>
      <c r="W13" s="139">
        <v>171140</v>
      </c>
      <c r="X13" s="95">
        <v>109191</v>
      </c>
      <c r="Y13" s="120">
        <f t="shared" si="9"/>
        <v>0.63802150286315296</v>
      </c>
      <c r="Z13" s="95">
        <v>161386</v>
      </c>
      <c r="AA13" s="95">
        <v>90228</v>
      </c>
      <c r="AB13" s="120">
        <f t="shared" si="10"/>
        <v>0.55908195258572613</v>
      </c>
      <c r="AC13" s="95">
        <v>154374</v>
      </c>
      <c r="AD13" s="95">
        <v>85564</v>
      </c>
      <c r="AE13" s="120">
        <f t="shared" ref="AE13:AE19" si="18">AD13/AC13</f>
        <v>0.55426431912109553</v>
      </c>
      <c r="AF13" s="99">
        <v>148714</v>
      </c>
      <c r="AG13" s="99">
        <v>83230</v>
      </c>
      <c r="AH13" s="112">
        <f t="shared" si="11"/>
        <v>0.55966486006697425</v>
      </c>
      <c r="AI13" s="99">
        <v>143875</v>
      </c>
      <c r="AJ13" s="99">
        <v>74809</v>
      </c>
      <c r="AK13" s="112">
        <f t="shared" si="12"/>
        <v>0.51995829713292785</v>
      </c>
      <c r="AL13" s="99">
        <v>140527</v>
      </c>
      <c r="AM13" s="99">
        <v>75230</v>
      </c>
      <c r="AN13" s="112">
        <f t="shared" si="13"/>
        <v>0.53534196275448842</v>
      </c>
      <c r="AO13" s="99">
        <v>139025</v>
      </c>
      <c r="AP13" s="99">
        <v>74034</v>
      </c>
      <c r="AQ13" s="112">
        <f t="shared" si="14"/>
        <v>0.5325229275310196</v>
      </c>
      <c r="AR13" s="99">
        <v>156538</v>
      </c>
      <c r="AS13" s="99">
        <v>82596</v>
      </c>
      <c r="AT13" s="112">
        <f>AS13/AR13</f>
        <v>0.5276418505410827</v>
      </c>
      <c r="AU13" s="99">
        <v>171814</v>
      </c>
      <c r="AV13" s="99">
        <v>96536</v>
      </c>
      <c r="AW13" s="112">
        <f>AV13/AU13</f>
        <v>0.56186341043221155</v>
      </c>
    </row>
    <row r="14" spans="1:49" x14ac:dyDescent="0.2">
      <c r="A14" s="142" t="s">
        <v>49</v>
      </c>
      <c r="B14" s="237">
        <v>85935</v>
      </c>
      <c r="C14" s="237">
        <v>82020.865793360994</v>
      </c>
      <c r="D14" s="238">
        <v>0.95</v>
      </c>
      <c r="E14" s="228">
        <v>75025</v>
      </c>
      <c r="F14" s="228">
        <v>87886.132472997997</v>
      </c>
      <c r="G14" s="118">
        <f t="shared" si="6"/>
        <v>1.1714246247650517</v>
      </c>
      <c r="H14" s="143">
        <v>63397</v>
      </c>
      <c r="I14" s="143">
        <v>70133.682171873006</v>
      </c>
      <c r="J14" s="118">
        <f t="shared" si="7"/>
        <v>1.1062618447540578</v>
      </c>
      <c r="K14" s="95">
        <v>58451</v>
      </c>
      <c r="L14" s="95">
        <v>66231.713429285999</v>
      </c>
      <c r="M14" s="120">
        <f t="shared" si="15"/>
        <v>1.133115146520778</v>
      </c>
      <c r="N14" s="97">
        <v>57339</v>
      </c>
      <c r="O14" s="97">
        <v>60643.611234216005</v>
      </c>
      <c r="P14" s="120">
        <f t="shared" si="16"/>
        <v>1.0576328717664418</v>
      </c>
      <c r="Q14" s="139">
        <v>55298</v>
      </c>
      <c r="R14" s="95">
        <v>43376</v>
      </c>
      <c r="S14" s="120">
        <f t="shared" si="17"/>
        <v>0.7844044992585627</v>
      </c>
      <c r="T14" s="139">
        <v>54332</v>
      </c>
      <c r="U14" s="95">
        <v>41519</v>
      </c>
      <c r="V14" s="120">
        <f t="shared" si="8"/>
        <v>0.76417212692336012</v>
      </c>
      <c r="W14" s="139">
        <v>52740</v>
      </c>
      <c r="X14" s="95">
        <v>40461</v>
      </c>
      <c r="Y14" s="120">
        <f t="shared" si="9"/>
        <v>0.76717861205915816</v>
      </c>
      <c r="Z14" s="95">
        <v>51371</v>
      </c>
      <c r="AA14" s="95">
        <v>35954</v>
      </c>
      <c r="AB14" s="120">
        <f t="shared" si="10"/>
        <v>0.69988904245586026</v>
      </c>
      <c r="AC14" s="95">
        <v>50095</v>
      </c>
      <c r="AD14" s="95">
        <v>33079</v>
      </c>
      <c r="AE14" s="120">
        <f t="shared" si="18"/>
        <v>0.66032538177462818</v>
      </c>
      <c r="AF14" s="99">
        <v>48132</v>
      </c>
      <c r="AG14" s="99">
        <v>30663</v>
      </c>
      <c r="AH14" s="112">
        <f t="shared" si="11"/>
        <v>0.63706058339566196</v>
      </c>
      <c r="AI14" s="99">
        <v>45971</v>
      </c>
      <c r="AJ14" s="99">
        <v>29726</v>
      </c>
      <c r="AK14" s="112">
        <f t="shared" si="12"/>
        <v>0.64662504622479389</v>
      </c>
      <c r="AL14" s="99">
        <v>44092</v>
      </c>
      <c r="AM14" s="99">
        <v>32137</v>
      </c>
      <c r="AN14" s="112">
        <f t="shared" si="13"/>
        <v>0.72886237866279602</v>
      </c>
      <c r="AO14" s="99">
        <v>42818</v>
      </c>
      <c r="AP14" s="99">
        <v>28936</v>
      </c>
      <c r="AQ14" s="112">
        <f t="shared" si="14"/>
        <v>0.6757905553739082</v>
      </c>
      <c r="AR14" s="99">
        <v>46093</v>
      </c>
      <c r="AS14" s="99">
        <v>30606</v>
      </c>
      <c r="AT14" s="112">
        <f>AS14/AR14</f>
        <v>0.66400538042652901</v>
      </c>
      <c r="AU14" s="99">
        <v>46762</v>
      </c>
      <c r="AV14" s="99">
        <v>33609</v>
      </c>
      <c r="AW14" s="112">
        <f>AV14/AU14</f>
        <v>0.71872460544886874</v>
      </c>
    </row>
    <row r="15" spans="1:49" x14ac:dyDescent="0.2">
      <c r="A15" s="21" t="s">
        <v>48</v>
      </c>
      <c r="B15" s="237">
        <v>54539</v>
      </c>
      <c r="C15" s="237">
        <v>11655.969595673001</v>
      </c>
      <c r="D15" s="238">
        <v>0.21</v>
      </c>
      <c r="E15" s="228">
        <v>53463</v>
      </c>
      <c r="F15" s="228">
        <v>11652.218809332</v>
      </c>
      <c r="G15" s="118">
        <f t="shared" si="6"/>
        <v>0.21794921364929015</v>
      </c>
      <c r="H15" s="143">
        <v>44679</v>
      </c>
      <c r="I15" s="143">
        <v>11333.066934847999</v>
      </c>
      <c r="J15" s="118">
        <f t="shared" si="7"/>
        <v>0.25365533997734951</v>
      </c>
      <c r="K15" s="95">
        <v>43009</v>
      </c>
      <c r="L15" s="95">
        <v>10316.159073293</v>
      </c>
      <c r="M15" s="120">
        <f t="shared" si="15"/>
        <v>0.23986047276832756</v>
      </c>
      <c r="N15" s="97">
        <v>40984</v>
      </c>
      <c r="O15" s="97">
        <v>10735.468951503</v>
      </c>
      <c r="P15" s="120">
        <f t="shared" si="16"/>
        <v>0.26194292776456668</v>
      </c>
      <c r="Q15" s="145">
        <v>39833</v>
      </c>
      <c r="R15" s="95">
        <v>22734</v>
      </c>
      <c r="S15" s="120">
        <f t="shared" si="17"/>
        <v>0.57073280947957727</v>
      </c>
      <c r="T15" s="145">
        <v>38409</v>
      </c>
      <c r="U15" s="95">
        <v>20475</v>
      </c>
      <c r="V15" s="120">
        <f>U15/T15</f>
        <v>0.53307818480043745</v>
      </c>
      <c r="W15" s="145">
        <v>37029</v>
      </c>
      <c r="X15" s="95">
        <v>19329</v>
      </c>
      <c r="Y15" s="120">
        <f t="shared" si="9"/>
        <v>0.5219962731912825</v>
      </c>
      <c r="Z15" s="95">
        <v>35277</v>
      </c>
      <c r="AA15" s="95">
        <v>17610</v>
      </c>
      <c r="AB15" s="120">
        <f t="shared" si="10"/>
        <v>0.49919210817246362</v>
      </c>
      <c r="AC15" s="95">
        <v>34285</v>
      </c>
      <c r="AD15" s="95">
        <v>16892</v>
      </c>
      <c r="AE15" s="120">
        <f t="shared" si="18"/>
        <v>0.49269359778328714</v>
      </c>
      <c r="AF15" s="99">
        <v>33463</v>
      </c>
      <c r="AG15" s="99">
        <v>15124</v>
      </c>
      <c r="AH15" s="112">
        <f t="shared" si="11"/>
        <v>0.45196186833218777</v>
      </c>
      <c r="AI15" s="99">
        <v>35264</v>
      </c>
      <c r="AJ15" s="99">
        <v>14689</v>
      </c>
      <c r="AK15" s="112">
        <f t="shared" si="12"/>
        <v>0.41654378402903813</v>
      </c>
      <c r="AL15" s="99">
        <v>36366</v>
      </c>
      <c r="AM15" s="99">
        <v>14765</v>
      </c>
      <c r="AN15" s="112">
        <f t="shared" si="13"/>
        <v>0.40601110927789696</v>
      </c>
      <c r="AO15" s="99">
        <v>37432</v>
      </c>
      <c r="AP15" s="99">
        <v>15475</v>
      </c>
      <c r="AQ15" s="112">
        <f t="shared" si="14"/>
        <v>0.41341632827527247</v>
      </c>
      <c r="AR15" s="99">
        <v>41619</v>
      </c>
      <c r="AS15" s="99">
        <v>18331</v>
      </c>
      <c r="AT15" s="112">
        <f>AS15/AR15</f>
        <v>0.4404478723659867</v>
      </c>
      <c r="AU15" s="99">
        <v>44806</v>
      </c>
      <c r="AV15" s="99">
        <v>15791</v>
      </c>
      <c r="AW15" s="112">
        <f>AV15/AU15</f>
        <v>0.352430478060974</v>
      </c>
    </row>
    <row r="16" spans="1:49" x14ac:dyDescent="0.2">
      <c r="A16" s="21" t="s">
        <v>47</v>
      </c>
      <c r="B16" s="150" t="s">
        <v>70</v>
      </c>
      <c r="C16" s="150" t="s">
        <v>70</v>
      </c>
      <c r="D16" s="150" t="s">
        <v>70</v>
      </c>
      <c r="E16" s="150" t="s">
        <v>70</v>
      </c>
      <c r="F16" s="150" t="s">
        <v>70</v>
      </c>
      <c r="G16" s="150" t="s">
        <v>70</v>
      </c>
      <c r="H16" s="143" t="s">
        <v>70</v>
      </c>
      <c r="I16" s="143" t="s">
        <v>70</v>
      </c>
      <c r="J16" s="118" t="s">
        <v>70</v>
      </c>
      <c r="K16" s="95" t="s">
        <v>70</v>
      </c>
      <c r="L16" s="95" t="s">
        <v>70</v>
      </c>
      <c r="M16" s="120" t="s">
        <v>70</v>
      </c>
      <c r="N16" s="97" t="s">
        <v>70</v>
      </c>
      <c r="O16" s="97" t="s">
        <v>70</v>
      </c>
      <c r="P16" s="120" t="s">
        <v>70</v>
      </c>
      <c r="Q16" s="146">
        <v>4202</v>
      </c>
      <c r="R16" s="95">
        <v>1556</v>
      </c>
      <c r="S16" s="120">
        <f t="shared" si="17"/>
        <v>0.37029985721085196</v>
      </c>
      <c r="T16" s="146">
        <v>3925</v>
      </c>
      <c r="U16" s="95">
        <v>636</v>
      </c>
      <c r="V16" s="120">
        <f t="shared" ref="V16:V28" si="19">U16/T16</f>
        <v>0.16203821656050954</v>
      </c>
      <c r="W16" s="146">
        <v>3754</v>
      </c>
      <c r="X16" s="95">
        <v>836</v>
      </c>
      <c r="Y16" s="120">
        <f t="shared" si="9"/>
        <v>0.22269579115610016</v>
      </c>
      <c r="Z16" s="95">
        <v>3629</v>
      </c>
      <c r="AA16" s="95">
        <v>764</v>
      </c>
      <c r="AB16" s="120">
        <f t="shared" si="10"/>
        <v>0.21052631578947367</v>
      </c>
      <c r="AC16" s="95">
        <v>3462</v>
      </c>
      <c r="AD16" s="95">
        <v>710</v>
      </c>
      <c r="AE16" s="120">
        <f t="shared" si="18"/>
        <v>0.2050837666088966</v>
      </c>
      <c r="AF16" s="99">
        <v>3294</v>
      </c>
      <c r="AG16" s="99">
        <v>883</v>
      </c>
      <c r="AH16" s="112">
        <f t="shared" si="11"/>
        <v>0.26806314511232543</v>
      </c>
      <c r="AI16" s="99">
        <v>3224</v>
      </c>
      <c r="AJ16" s="99">
        <v>800</v>
      </c>
      <c r="AK16" s="112">
        <f t="shared" si="12"/>
        <v>0.24813895781637718</v>
      </c>
      <c r="AL16" s="99">
        <v>3133</v>
      </c>
      <c r="AM16" s="99">
        <v>448</v>
      </c>
      <c r="AN16" s="112">
        <f t="shared" si="13"/>
        <v>0.14299393552505585</v>
      </c>
      <c r="AO16" s="99">
        <v>3116</v>
      </c>
      <c r="AP16" s="99">
        <v>686</v>
      </c>
      <c r="AQ16" s="112">
        <f t="shared" si="14"/>
        <v>0.22015404364569963</v>
      </c>
      <c r="AR16" s="99">
        <v>3394</v>
      </c>
      <c r="AS16" s="99">
        <v>788</v>
      </c>
      <c r="AT16" s="112">
        <f t="shared" ref="AT16:AT18" si="20">AS16/AR16</f>
        <v>0.23217442545668826</v>
      </c>
      <c r="AU16" s="99">
        <v>3463</v>
      </c>
      <c r="AV16" s="99">
        <v>1377</v>
      </c>
      <c r="AW16" s="112">
        <f t="shared" ref="AW16:AW18" si="21">AV16/AU16</f>
        <v>0.39763211088651457</v>
      </c>
    </row>
    <row r="17" spans="1:49" x14ac:dyDescent="0.2">
      <c r="A17" s="21" t="s">
        <v>46</v>
      </c>
      <c r="B17" s="237">
        <v>32900</v>
      </c>
      <c r="C17" s="237">
        <v>14570.919898853001</v>
      </c>
      <c r="D17" s="238">
        <v>0.44</v>
      </c>
      <c r="E17" s="228">
        <v>43598</v>
      </c>
      <c r="F17" s="228">
        <v>16128.528511422001</v>
      </c>
      <c r="G17" s="118">
        <f t="shared" si="6"/>
        <v>0.36993734830547276</v>
      </c>
      <c r="H17" s="143">
        <v>36714</v>
      </c>
      <c r="I17" s="143">
        <v>13641.658694557</v>
      </c>
      <c r="J17" s="118">
        <f t="shared" si="7"/>
        <v>0.37156557973952714</v>
      </c>
      <c r="K17" s="95">
        <v>34399</v>
      </c>
      <c r="L17" s="95">
        <v>12432.357417229001</v>
      </c>
      <c r="M17" s="120">
        <f t="shared" si="15"/>
        <v>0.36141624515913257</v>
      </c>
      <c r="N17" s="97">
        <v>32428</v>
      </c>
      <c r="O17" s="97">
        <v>11984.167597771</v>
      </c>
      <c r="P17" s="120">
        <f t="shared" si="16"/>
        <v>0.36956234111789193</v>
      </c>
      <c r="Q17" s="146">
        <v>30378</v>
      </c>
      <c r="R17" s="95">
        <v>11146</v>
      </c>
      <c r="S17" s="120">
        <f t="shared" si="17"/>
        <v>0.36691026400684706</v>
      </c>
      <c r="T17" s="146">
        <v>29685</v>
      </c>
      <c r="U17" s="95">
        <v>11263</v>
      </c>
      <c r="V17" s="120">
        <f t="shared" si="19"/>
        <v>0.37941721408118578</v>
      </c>
      <c r="W17" s="146">
        <v>29110</v>
      </c>
      <c r="X17" s="95">
        <v>12569</v>
      </c>
      <c r="Y17" s="120">
        <f t="shared" si="9"/>
        <v>0.43177602198557197</v>
      </c>
      <c r="Z17" s="95">
        <v>29044</v>
      </c>
      <c r="AA17" s="95">
        <v>11087</v>
      </c>
      <c r="AB17" s="120">
        <f t="shared" si="10"/>
        <v>0.38173116650599093</v>
      </c>
      <c r="AC17" s="95">
        <v>28702</v>
      </c>
      <c r="AD17" s="95">
        <v>10577</v>
      </c>
      <c r="AE17" s="120">
        <f t="shared" si="18"/>
        <v>0.36851090516340324</v>
      </c>
      <c r="AF17" s="99">
        <v>28618</v>
      </c>
      <c r="AG17" s="99">
        <v>12721</v>
      </c>
      <c r="AH17" s="112">
        <f t="shared" si="11"/>
        <v>0.44451044796980921</v>
      </c>
      <c r="AI17" s="99">
        <v>29915</v>
      </c>
      <c r="AJ17" s="99">
        <v>13780</v>
      </c>
      <c r="AK17" s="112">
        <f t="shared" si="12"/>
        <v>0.46063847568109645</v>
      </c>
      <c r="AL17" s="99">
        <v>30374</v>
      </c>
      <c r="AM17" s="99">
        <v>14379</v>
      </c>
      <c r="AN17" s="112">
        <f t="shared" si="13"/>
        <v>0.47339830117863962</v>
      </c>
      <c r="AO17" s="99">
        <v>31823</v>
      </c>
      <c r="AP17" s="99">
        <v>16966</v>
      </c>
      <c r="AQ17" s="112">
        <f t="shared" si="14"/>
        <v>0.53313641077208307</v>
      </c>
      <c r="AR17" s="99">
        <v>36404</v>
      </c>
      <c r="AS17" s="99">
        <v>19865</v>
      </c>
      <c r="AT17" s="112">
        <f t="shared" si="20"/>
        <v>0.54568179320953736</v>
      </c>
      <c r="AU17" s="99">
        <v>36908</v>
      </c>
      <c r="AV17" s="99">
        <v>19497</v>
      </c>
      <c r="AW17" s="112">
        <f t="shared" si="21"/>
        <v>0.52825945594451063</v>
      </c>
    </row>
    <row r="18" spans="1:49" x14ac:dyDescent="0.2">
      <c r="A18" s="21" t="s">
        <v>45</v>
      </c>
      <c r="B18" s="237">
        <v>27426</v>
      </c>
      <c r="C18" s="237">
        <v>6657.8238479929996</v>
      </c>
      <c r="D18" s="238">
        <v>0.24</v>
      </c>
      <c r="E18" s="228">
        <v>35887</v>
      </c>
      <c r="F18" s="228">
        <v>5930.4678456649999</v>
      </c>
      <c r="G18" s="118">
        <f t="shared" si="6"/>
        <v>0.16525393166508764</v>
      </c>
      <c r="H18" s="143">
        <v>30410</v>
      </c>
      <c r="I18" s="143">
        <v>6829.2927549259994</v>
      </c>
      <c r="J18" s="118">
        <f t="shared" si="7"/>
        <v>0.22457391499263399</v>
      </c>
      <c r="K18" s="95">
        <v>27930</v>
      </c>
      <c r="L18" s="95">
        <v>6890.4518743850003</v>
      </c>
      <c r="M18" s="120">
        <f t="shared" si="15"/>
        <v>0.24670432776172577</v>
      </c>
      <c r="N18" s="97">
        <v>21279</v>
      </c>
      <c r="O18" s="97">
        <v>6724.2525179100003</v>
      </c>
      <c r="P18" s="120">
        <f t="shared" si="16"/>
        <v>0.31600415987170449</v>
      </c>
      <c r="Q18" s="146">
        <v>18522</v>
      </c>
      <c r="R18" s="95">
        <v>6494</v>
      </c>
      <c r="S18" s="120">
        <f t="shared" si="17"/>
        <v>0.35061008530396287</v>
      </c>
      <c r="T18" s="146">
        <v>17656</v>
      </c>
      <c r="U18" s="95">
        <v>5615</v>
      </c>
      <c r="V18" s="120">
        <f t="shared" si="19"/>
        <v>0.31802220208427728</v>
      </c>
      <c r="W18" s="146">
        <v>17125</v>
      </c>
      <c r="X18" s="95">
        <v>3411</v>
      </c>
      <c r="Y18" s="120">
        <f t="shared" si="9"/>
        <v>0.19918248175182482</v>
      </c>
      <c r="Z18" s="95">
        <v>17347</v>
      </c>
      <c r="AA18" s="95">
        <v>5677</v>
      </c>
      <c r="AB18" s="120">
        <f t="shared" si="10"/>
        <v>0.32726119790165448</v>
      </c>
      <c r="AC18" s="95">
        <v>17329</v>
      </c>
      <c r="AD18" s="95">
        <v>3515</v>
      </c>
      <c r="AE18" s="120">
        <f t="shared" si="18"/>
        <v>0.20283917133129437</v>
      </c>
      <c r="AF18" s="99">
        <v>17451</v>
      </c>
      <c r="AG18" s="99">
        <v>5180</v>
      </c>
      <c r="AH18" s="112">
        <f t="shared" si="11"/>
        <v>0.29683112715603688</v>
      </c>
      <c r="AI18" s="99">
        <v>17499</v>
      </c>
      <c r="AJ18" s="99">
        <v>4817</v>
      </c>
      <c r="AK18" s="112">
        <f t="shared" si="12"/>
        <v>0.27527287273558487</v>
      </c>
      <c r="AL18" s="99">
        <v>17174</v>
      </c>
      <c r="AM18" s="99">
        <v>4989</v>
      </c>
      <c r="AN18" s="112">
        <f t="shared" si="13"/>
        <v>0.29049726330499592</v>
      </c>
      <c r="AO18" s="99">
        <v>17072</v>
      </c>
      <c r="AP18" s="99">
        <v>5046</v>
      </c>
      <c r="AQ18" s="112">
        <f t="shared" si="14"/>
        <v>0.29557169634489222</v>
      </c>
      <c r="AR18" s="99">
        <v>19489</v>
      </c>
      <c r="AS18" s="99">
        <v>4832</v>
      </c>
      <c r="AT18" s="112">
        <f t="shared" si="20"/>
        <v>0.24793473241315614</v>
      </c>
      <c r="AU18" s="99">
        <v>21108</v>
      </c>
      <c r="AV18" s="99">
        <v>6667</v>
      </c>
      <c r="AW18" s="112">
        <f t="shared" si="21"/>
        <v>0.31585180974038279</v>
      </c>
    </row>
    <row r="19" spans="1:49" x14ac:dyDescent="0.2">
      <c r="A19" s="21" t="s">
        <v>44</v>
      </c>
      <c r="B19" s="237">
        <v>4654</v>
      </c>
      <c r="C19" s="237">
        <v>2049.5762279969999</v>
      </c>
      <c r="D19" s="238">
        <v>0.44</v>
      </c>
      <c r="E19" s="228">
        <v>7059</v>
      </c>
      <c r="F19" s="228">
        <v>1803.8516897760001</v>
      </c>
      <c r="G19" s="118">
        <f t="shared" si="6"/>
        <v>0.25553926756991074</v>
      </c>
      <c r="H19" s="143">
        <v>5882</v>
      </c>
      <c r="I19" s="143">
        <v>1474.701249964</v>
      </c>
      <c r="J19" s="118">
        <f t="shared" si="7"/>
        <v>0.25071425534920094</v>
      </c>
      <c r="K19" s="95">
        <v>5815</v>
      </c>
      <c r="L19" s="95">
        <v>1502.753611932</v>
      </c>
      <c r="M19" s="120">
        <f t="shared" si="15"/>
        <v>0.25842710437351679</v>
      </c>
      <c r="N19" s="97">
        <v>5582</v>
      </c>
      <c r="O19" s="97">
        <v>1869.210317687</v>
      </c>
      <c r="P19" s="120">
        <f t="shared" si="16"/>
        <v>0.33486390499587965</v>
      </c>
      <c r="Q19" s="146">
        <v>5289</v>
      </c>
      <c r="R19" s="95">
        <v>2635</v>
      </c>
      <c r="S19" s="120">
        <f t="shared" si="17"/>
        <v>0.49820381924749479</v>
      </c>
      <c r="T19" s="146">
        <v>5089</v>
      </c>
      <c r="U19" s="95">
        <v>2436</v>
      </c>
      <c r="V19" s="120">
        <f t="shared" si="19"/>
        <v>0.47867950481430538</v>
      </c>
      <c r="W19" s="146">
        <v>5049</v>
      </c>
      <c r="X19" s="95">
        <v>2280</v>
      </c>
      <c r="Y19" s="120">
        <f t="shared" si="9"/>
        <v>0.45157456922162803</v>
      </c>
      <c r="Z19" s="95">
        <v>4946</v>
      </c>
      <c r="AA19" s="95">
        <v>2563</v>
      </c>
      <c r="AB19" s="120">
        <f t="shared" si="10"/>
        <v>0.51819652244237768</v>
      </c>
      <c r="AC19" s="95">
        <v>4815</v>
      </c>
      <c r="AD19" s="95">
        <v>2557</v>
      </c>
      <c r="AE19" s="120">
        <f t="shared" si="18"/>
        <v>0.53104880581516101</v>
      </c>
      <c r="AF19" s="99">
        <v>4730</v>
      </c>
      <c r="AG19" s="99">
        <v>4040</v>
      </c>
      <c r="AH19" s="112">
        <f>AG19/AF19</f>
        <v>0.85412262156448204</v>
      </c>
      <c r="AI19" s="99">
        <v>4663</v>
      </c>
      <c r="AJ19" s="99">
        <v>3484</v>
      </c>
      <c r="AK19" s="112">
        <f>AJ19/AI19</f>
        <v>0.74715848166416465</v>
      </c>
      <c r="AL19" s="99">
        <v>4572</v>
      </c>
      <c r="AM19" s="99">
        <v>3072</v>
      </c>
      <c r="AN19" s="112">
        <f>AM19/AL19</f>
        <v>0.67191601049868765</v>
      </c>
      <c r="AO19" s="99">
        <v>4500</v>
      </c>
      <c r="AP19" s="99">
        <v>3501.3914006103105</v>
      </c>
      <c r="AQ19" s="112">
        <f>AP19/AO19</f>
        <v>0.77808697791340231</v>
      </c>
      <c r="AR19" s="99">
        <v>4866</v>
      </c>
      <c r="AS19" s="99">
        <v>3476</v>
      </c>
      <c r="AT19" s="112">
        <f>AS19/AR19</f>
        <v>0.7143444307439375</v>
      </c>
      <c r="AU19" s="99">
        <v>4878</v>
      </c>
      <c r="AV19" s="99">
        <v>4158</v>
      </c>
      <c r="AW19" s="112">
        <f>AV19/AU19</f>
        <v>0.85239852398523985</v>
      </c>
    </row>
    <row r="20" spans="1:49" x14ac:dyDescent="0.2">
      <c r="A20" s="21" t="s">
        <v>63</v>
      </c>
      <c r="B20" s="237">
        <v>87870</v>
      </c>
      <c r="C20" s="237">
        <v>30321.122660839002</v>
      </c>
      <c r="D20" s="238">
        <v>0.35</v>
      </c>
      <c r="E20" s="228">
        <v>74548</v>
      </c>
      <c r="F20" s="228">
        <v>32886.580143236002</v>
      </c>
      <c r="G20" s="118">
        <f t="shared" si="6"/>
        <v>0.44114637741101037</v>
      </c>
      <c r="H20" s="143">
        <v>62923</v>
      </c>
      <c r="I20" s="143">
        <v>30670.608784150001</v>
      </c>
      <c r="J20" s="118">
        <f t="shared" si="7"/>
        <v>0.48743080883222351</v>
      </c>
      <c r="K20" s="95">
        <v>56474</v>
      </c>
      <c r="L20" s="95">
        <v>22609.245185641998</v>
      </c>
      <c r="M20" s="120">
        <f t="shared" si="15"/>
        <v>0.40034786247905224</v>
      </c>
      <c r="N20" s="97">
        <v>52554</v>
      </c>
      <c r="O20" s="97">
        <v>22537.815664587</v>
      </c>
      <c r="P20" s="120">
        <f t="shared" si="16"/>
        <v>0.42885062344611258</v>
      </c>
      <c r="Q20" s="139">
        <v>57619</v>
      </c>
      <c r="R20" s="95">
        <v>20951</v>
      </c>
      <c r="S20" s="120">
        <f t="shared" si="17"/>
        <v>0.36361269720057621</v>
      </c>
      <c r="T20" s="139">
        <v>53866</v>
      </c>
      <c r="U20" s="95">
        <v>21508</v>
      </c>
      <c r="V20" s="120">
        <f t="shared" si="19"/>
        <v>0.39928711989009763</v>
      </c>
      <c r="W20" s="139">
        <v>51496</v>
      </c>
      <c r="X20" s="95">
        <v>21198</v>
      </c>
      <c r="Y20" s="120">
        <f t="shared" si="9"/>
        <v>0.41164362280565481</v>
      </c>
      <c r="Z20" s="95">
        <v>49505</v>
      </c>
      <c r="AA20" s="95">
        <v>22044</v>
      </c>
      <c r="AB20" s="120">
        <f t="shared" si="10"/>
        <v>0.4452883547116453</v>
      </c>
      <c r="AC20" s="95">
        <v>48328</v>
      </c>
      <c r="AD20" s="95">
        <v>21868</v>
      </c>
      <c r="AE20" s="120">
        <f>AD20/AC20</f>
        <v>0.45249130938586329</v>
      </c>
      <c r="AF20" s="99">
        <v>46876</v>
      </c>
      <c r="AG20" s="99">
        <v>23460</v>
      </c>
      <c r="AH20" s="112">
        <f>AG20/AF20</f>
        <v>0.5004693233211025</v>
      </c>
      <c r="AI20" s="99">
        <v>44949</v>
      </c>
      <c r="AJ20" s="99">
        <v>22634</v>
      </c>
      <c r="AK20" s="112">
        <f>AJ20/AI20</f>
        <v>0.50354846603928893</v>
      </c>
      <c r="AL20" s="99">
        <v>42395</v>
      </c>
      <c r="AM20" s="99">
        <v>24689</v>
      </c>
      <c r="AN20" s="112">
        <f>AM20/AL20</f>
        <v>0.58235640995400406</v>
      </c>
      <c r="AO20" s="99">
        <v>39693</v>
      </c>
      <c r="AP20" s="99">
        <v>26429</v>
      </c>
      <c r="AQ20" s="112">
        <f>AP20/AO20</f>
        <v>0.66583528581865825</v>
      </c>
      <c r="AR20" s="99">
        <v>41480</v>
      </c>
      <c r="AS20" s="99">
        <v>24437</v>
      </c>
      <c r="AT20" s="112">
        <f>AS20/AR20</f>
        <v>0.58912729026036648</v>
      </c>
      <c r="AU20" s="99">
        <v>42142</v>
      </c>
      <c r="AV20" s="99">
        <v>23483</v>
      </c>
      <c r="AW20" s="112">
        <f>AV20/AU20</f>
        <v>0.55723506240804899</v>
      </c>
    </row>
    <row r="21" spans="1:49" x14ac:dyDescent="0.2">
      <c r="A21" s="21" t="s">
        <v>43</v>
      </c>
      <c r="B21" s="237">
        <v>119162</v>
      </c>
      <c r="C21" s="237">
        <v>11499.870217145999</v>
      </c>
      <c r="D21" s="238">
        <v>0.1</v>
      </c>
      <c r="E21" s="228">
        <v>111921</v>
      </c>
      <c r="F21" s="228">
        <v>14621.32449481</v>
      </c>
      <c r="G21" s="118">
        <f t="shared" si="6"/>
        <v>0.13063968776914073</v>
      </c>
      <c r="H21" s="143">
        <v>90989</v>
      </c>
      <c r="I21" s="143">
        <v>20579.525043433998</v>
      </c>
      <c r="J21" s="118">
        <f t="shared" si="7"/>
        <v>0.22617596680295418</v>
      </c>
      <c r="K21" s="95">
        <v>79925</v>
      </c>
      <c r="L21" s="95">
        <v>16200.136240038999</v>
      </c>
      <c r="M21" s="120">
        <f t="shared" si="15"/>
        <v>0.20269172649407569</v>
      </c>
      <c r="N21" s="97">
        <v>75139</v>
      </c>
      <c r="O21" s="97">
        <v>15534.878879481001</v>
      </c>
      <c r="P21" s="120">
        <f t="shared" si="16"/>
        <v>0.20674854442408072</v>
      </c>
      <c r="Q21" s="146">
        <v>69012</v>
      </c>
      <c r="R21" s="95">
        <v>26745</v>
      </c>
      <c r="S21" s="120">
        <f t="shared" si="17"/>
        <v>0.38754129716571029</v>
      </c>
      <c r="T21" s="146">
        <v>67796</v>
      </c>
      <c r="U21" s="95">
        <v>21351</v>
      </c>
      <c r="V21" s="120">
        <f t="shared" si="19"/>
        <v>0.31493008437075931</v>
      </c>
      <c r="W21" s="146">
        <v>64767</v>
      </c>
      <c r="X21" s="95">
        <v>20474</v>
      </c>
      <c r="Y21" s="120">
        <f t="shared" si="9"/>
        <v>0.31611777602791546</v>
      </c>
      <c r="Z21" s="95">
        <v>61687</v>
      </c>
      <c r="AA21" s="95">
        <v>17811</v>
      </c>
      <c r="AB21" s="120">
        <f t="shared" si="10"/>
        <v>0.28873182356087995</v>
      </c>
      <c r="AC21" s="95">
        <v>60090</v>
      </c>
      <c r="AD21" s="95">
        <v>15152</v>
      </c>
      <c r="AE21" s="120">
        <f t="shared" ref="AE21:AE28" si="22">AD21/AC21</f>
        <v>0.2521551006823099</v>
      </c>
      <c r="AF21" s="95">
        <v>57478</v>
      </c>
      <c r="AG21" s="99">
        <v>18240</v>
      </c>
      <c r="AH21" s="112">
        <f t="shared" ref="AH21:AH28" si="23">AG21/AF21</f>
        <v>0.31733880789171509</v>
      </c>
      <c r="AI21" s="99">
        <v>54761</v>
      </c>
      <c r="AJ21" s="99">
        <v>17350</v>
      </c>
      <c r="AK21" s="112">
        <f t="shared" ref="AK21:AK28" si="24">AJ21/AI21</f>
        <v>0.31683132156096494</v>
      </c>
      <c r="AL21" s="99">
        <v>52795</v>
      </c>
      <c r="AM21" s="99">
        <v>14744</v>
      </c>
      <c r="AN21" s="112">
        <f t="shared" ref="AN21:AN28" si="25">AM21/AL21</f>
        <v>0.27926887015815893</v>
      </c>
      <c r="AO21" s="99">
        <v>52234</v>
      </c>
      <c r="AP21" s="99">
        <v>18568</v>
      </c>
      <c r="AQ21" s="112">
        <f t="shared" si="14"/>
        <v>0.35547727533790252</v>
      </c>
      <c r="AR21" s="99">
        <v>55092</v>
      </c>
      <c r="AS21" s="99">
        <v>17423</v>
      </c>
      <c r="AT21" s="112">
        <f t="shared" ref="AT21:AT28" si="26">AS21/AR21</f>
        <v>0.31625281347564077</v>
      </c>
      <c r="AU21" s="99">
        <v>55236</v>
      </c>
      <c r="AV21" s="99">
        <v>19100</v>
      </c>
      <c r="AW21" s="112">
        <f t="shared" ref="AW21:AW28" si="27">AV21/AU21</f>
        <v>0.3457889782026215</v>
      </c>
    </row>
    <row r="22" spans="1:49" x14ac:dyDescent="0.2">
      <c r="A22" s="21" t="s">
        <v>42</v>
      </c>
      <c r="B22" s="237">
        <v>7211</v>
      </c>
      <c r="C22" s="237">
        <v>8124.844289654</v>
      </c>
      <c r="D22" s="238">
        <v>1.1299999999999999</v>
      </c>
      <c r="E22" s="228">
        <v>9032</v>
      </c>
      <c r="F22" s="228">
        <v>7495.5921073139998</v>
      </c>
      <c r="G22" s="118">
        <f t="shared" si="6"/>
        <v>0.82989283739083253</v>
      </c>
      <c r="H22" s="143">
        <v>7443</v>
      </c>
      <c r="I22" s="143">
        <v>5339.802618658</v>
      </c>
      <c r="J22" s="118">
        <f t="shared" si="7"/>
        <v>0.71742612100738945</v>
      </c>
      <c r="K22" s="95">
        <v>6273</v>
      </c>
      <c r="L22" s="95">
        <v>3153.3820625140002</v>
      </c>
      <c r="M22" s="120">
        <f t="shared" si="15"/>
        <v>0.5026912262894947</v>
      </c>
      <c r="N22" s="97">
        <v>5977</v>
      </c>
      <c r="O22" s="97">
        <v>3296.807215369</v>
      </c>
      <c r="P22" s="120">
        <f t="shared" si="16"/>
        <v>0.55158226792186715</v>
      </c>
      <c r="Q22" s="146">
        <v>5818</v>
      </c>
      <c r="R22" s="95">
        <v>3205</v>
      </c>
      <c r="S22" s="120">
        <f t="shared" si="17"/>
        <v>0.55087658989343413</v>
      </c>
      <c r="T22" s="146">
        <v>5799</v>
      </c>
      <c r="U22" s="95">
        <v>2931</v>
      </c>
      <c r="V22" s="120">
        <f t="shared" si="19"/>
        <v>0.50543197102948789</v>
      </c>
      <c r="W22" s="146">
        <v>5543</v>
      </c>
      <c r="X22" s="95">
        <v>2956</v>
      </c>
      <c r="Y22" s="120">
        <f t="shared" si="9"/>
        <v>0.53328522460761318</v>
      </c>
      <c r="Z22" s="95">
        <v>5284</v>
      </c>
      <c r="AA22" s="95">
        <v>2542</v>
      </c>
      <c r="AB22" s="120">
        <f t="shared" si="10"/>
        <v>0.48107494322482969</v>
      </c>
      <c r="AC22" s="95">
        <v>5153</v>
      </c>
      <c r="AD22" s="95">
        <v>2553</v>
      </c>
      <c r="AE22" s="120">
        <f t="shared" si="22"/>
        <v>0.49543954977682902</v>
      </c>
      <c r="AF22" s="95">
        <v>4904</v>
      </c>
      <c r="AG22" s="99">
        <v>2699</v>
      </c>
      <c r="AH22" s="112">
        <f t="shared" si="23"/>
        <v>0.55036704730831976</v>
      </c>
      <c r="AI22" s="99">
        <v>4563</v>
      </c>
      <c r="AJ22" s="99">
        <v>2680</v>
      </c>
      <c r="AK22" s="112">
        <f t="shared" si="24"/>
        <v>0.58733289502520269</v>
      </c>
      <c r="AL22" s="99">
        <v>4343</v>
      </c>
      <c r="AM22" s="99">
        <v>1868</v>
      </c>
      <c r="AN22" s="112">
        <f t="shared" si="25"/>
        <v>0.43011743034768596</v>
      </c>
      <c r="AO22" s="99">
        <v>4193</v>
      </c>
      <c r="AP22" s="99">
        <v>1654.2504103450017</v>
      </c>
      <c r="AQ22" s="112">
        <f t="shared" si="14"/>
        <v>0.3945266898032439</v>
      </c>
      <c r="AR22" s="99">
        <v>4190</v>
      </c>
      <c r="AS22" s="99">
        <v>1721</v>
      </c>
      <c r="AT22" s="112">
        <f t="shared" si="26"/>
        <v>0.41073985680190933</v>
      </c>
      <c r="AU22" s="99">
        <v>4038</v>
      </c>
      <c r="AV22" s="99">
        <v>2009</v>
      </c>
      <c r="AW22" s="112">
        <f t="shared" si="27"/>
        <v>0.49752352649826648</v>
      </c>
    </row>
    <row r="23" spans="1:49" x14ac:dyDescent="0.2">
      <c r="A23" s="21" t="s">
        <v>41</v>
      </c>
      <c r="B23" s="237">
        <v>28322</v>
      </c>
      <c r="C23" s="237">
        <v>5884.3781898030002</v>
      </c>
      <c r="D23" s="238">
        <v>0.21</v>
      </c>
      <c r="E23" s="228">
        <v>24159</v>
      </c>
      <c r="F23" s="228">
        <v>18589.730947089</v>
      </c>
      <c r="G23" s="118">
        <f t="shared" si="6"/>
        <v>0.76947435519222651</v>
      </c>
      <c r="H23" s="143">
        <v>18772</v>
      </c>
      <c r="I23" s="143">
        <v>16164.480868674998</v>
      </c>
      <c r="J23" s="118">
        <f t="shared" si="7"/>
        <v>0.86109529451709987</v>
      </c>
      <c r="K23" s="95">
        <v>17782</v>
      </c>
      <c r="L23" s="97">
        <v>7794.2718366290001</v>
      </c>
      <c r="M23" s="120">
        <f t="shared" si="15"/>
        <v>0.43832368893425938</v>
      </c>
      <c r="N23" s="97">
        <v>15693</v>
      </c>
      <c r="O23" s="95">
        <v>4373.2542051590008</v>
      </c>
      <c r="P23" s="120">
        <f t="shared" si="16"/>
        <v>0.27867547346963617</v>
      </c>
      <c r="Q23" s="146">
        <v>17189</v>
      </c>
      <c r="R23" s="95">
        <v>5425</v>
      </c>
      <c r="S23" s="120">
        <f t="shared" si="17"/>
        <v>0.31560881959392634</v>
      </c>
      <c r="T23" s="146">
        <v>14787</v>
      </c>
      <c r="U23" s="95">
        <v>6287</v>
      </c>
      <c r="V23" s="120">
        <f t="shared" si="19"/>
        <v>0.4251707580983296</v>
      </c>
      <c r="W23" s="146">
        <v>13671</v>
      </c>
      <c r="X23" s="95">
        <v>2467</v>
      </c>
      <c r="Y23" s="120">
        <f t="shared" si="9"/>
        <v>0.18045497769000074</v>
      </c>
      <c r="Z23" s="95">
        <v>12367</v>
      </c>
      <c r="AA23" s="95">
        <v>5457</v>
      </c>
      <c r="AB23" s="120">
        <f t="shared" si="10"/>
        <v>0.44125495269669279</v>
      </c>
      <c r="AC23" s="95">
        <v>11645</v>
      </c>
      <c r="AD23" s="95">
        <v>6326</v>
      </c>
      <c r="AE23" s="120">
        <f t="shared" si="22"/>
        <v>0.54323744096178617</v>
      </c>
      <c r="AF23" s="95">
        <v>10764</v>
      </c>
      <c r="AG23" s="99">
        <v>2383</v>
      </c>
      <c r="AH23" s="112">
        <f t="shared" si="23"/>
        <v>0.22138610182088442</v>
      </c>
      <c r="AI23" s="99">
        <v>9945</v>
      </c>
      <c r="AJ23" s="99">
        <v>364</v>
      </c>
      <c r="AK23" s="112">
        <f t="shared" si="24"/>
        <v>3.6601307189542485E-2</v>
      </c>
      <c r="AL23" s="99">
        <v>9734</v>
      </c>
      <c r="AM23" s="99">
        <v>8672</v>
      </c>
      <c r="AN23" s="112">
        <f t="shared" si="25"/>
        <v>0.89089788370659539</v>
      </c>
      <c r="AO23" s="99">
        <v>10793</v>
      </c>
      <c r="AP23" s="99">
        <v>4819</v>
      </c>
      <c r="AQ23" s="112">
        <f t="shared" si="14"/>
        <v>0.44649309737793014</v>
      </c>
      <c r="AR23" s="99">
        <v>14411</v>
      </c>
      <c r="AS23" s="99">
        <v>11551</v>
      </c>
      <c r="AT23" s="112">
        <f t="shared" si="26"/>
        <v>0.80154048990354587</v>
      </c>
      <c r="AU23" s="99">
        <v>16248</v>
      </c>
      <c r="AV23" s="99">
        <v>6802</v>
      </c>
      <c r="AW23" s="112">
        <f t="shared" si="27"/>
        <v>0.41863613983259479</v>
      </c>
    </row>
    <row r="24" spans="1:49" x14ac:dyDescent="0.2">
      <c r="A24" s="21" t="s">
        <v>40</v>
      </c>
      <c r="B24" s="237">
        <v>53471</v>
      </c>
      <c r="C24" s="237">
        <v>20596.490954945999</v>
      </c>
      <c r="D24" s="238">
        <v>0.39</v>
      </c>
      <c r="E24" s="228">
        <v>43824</v>
      </c>
      <c r="F24" s="228">
        <v>31674.636305172</v>
      </c>
      <c r="G24" s="118">
        <f t="shared" si="6"/>
        <v>0.72276917454299017</v>
      </c>
      <c r="H24" s="143">
        <v>31610</v>
      </c>
      <c r="I24" s="143">
        <v>10028.137607753999</v>
      </c>
      <c r="J24" s="118">
        <f t="shared" si="7"/>
        <v>0.31724573260847827</v>
      </c>
      <c r="K24" s="95">
        <v>29632</v>
      </c>
      <c r="L24" s="97">
        <v>7405.6565495329996</v>
      </c>
      <c r="M24" s="120">
        <f t="shared" si="15"/>
        <v>0.24992091487354887</v>
      </c>
      <c r="N24" s="97">
        <v>27297</v>
      </c>
      <c r="O24" s="95">
        <v>34661.970821641</v>
      </c>
      <c r="P24" s="120">
        <f t="shared" si="16"/>
        <v>1.2698088002945744</v>
      </c>
      <c r="Q24" s="146">
        <v>27006</v>
      </c>
      <c r="R24" s="95">
        <v>19946</v>
      </c>
      <c r="S24" s="120">
        <f t="shared" si="17"/>
        <v>0.73857661260460639</v>
      </c>
      <c r="T24" s="146">
        <v>22005</v>
      </c>
      <c r="U24" s="95">
        <v>4536</v>
      </c>
      <c r="V24" s="120">
        <f t="shared" si="19"/>
        <v>0.20613496932515338</v>
      </c>
      <c r="W24" s="146">
        <v>19153</v>
      </c>
      <c r="X24" s="95">
        <v>12738</v>
      </c>
      <c r="Y24" s="120">
        <f t="shared" si="9"/>
        <v>0.6650655249830314</v>
      </c>
      <c r="Z24" s="95">
        <v>17436</v>
      </c>
      <c r="AA24" s="95">
        <v>9853</v>
      </c>
      <c r="AB24" s="120">
        <f t="shared" si="10"/>
        <v>0.5650952053223216</v>
      </c>
      <c r="AC24" s="95">
        <v>15801</v>
      </c>
      <c r="AD24" s="95">
        <v>4588</v>
      </c>
      <c r="AE24" s="120">
        <f t="shared" si="22"/>
        <v>0.29036136953357383</v>
      </c>
      <c r="AF24" s="95">
        <v>13471</v>
      </c>
      <c r="AG24" s="99">
        <v>5064</v>
      </c>
      <c r="AH24" s="112">
        <f t="shared" si="23"/>
        <v>0.37591864004157077</v>
      </c>
      <c r="AI24" s="99">
        <v>11942</v>
      </c>
      <c r="AJ24" s="99">
        <v>1696</v>
      </c>
      <c r="AK24" s="112">
        <f t="shared" si="24"/>
        <v>0.14201976218388879</v>
      </c>
      <c r="AL24" s="99">
        <v>11259</v>
      </c>
      <c r="AM24" s="99">
        <v>3748</v>
      </c>
      <c r="AN24" s="112">
        <f t="shared" si="25"/>
        <v>0.33288924416022736</v>
      </c>
      <c r="AO24" s="99">
        <v>10339</v>
      </c>
      <c r="AP24" s="99">
        <v>6894</v>
      </c>
      <c r="AQ24" s="112">
        <f t="shared" si="14"/>
        <v>0.66679562820388816</v>
      </c>
      <c r="AR24" s="99">
        <v>13508</v>
      </c>
      <c r="AS24" s="99">
        <v>8760</v>
      </c>
      <c r="AT24" s="112">
        <f t="shared" si="26"/>
        <v>0.64850458987266801</v>
      </c>
      <c r="AU24" s="99">
        <v>17438</v>
      </c>
      <c r="AV24" s="99">
        <v>10704</v>
      </c>
      <c r="AW24" s="112">
        <f t="shared" si="27"/>
        <v>0.61383186145200141</v>
      </c>
    </row>
    <row r="25" spans="1:49" x14ac:dyDescent="0.2">
      <c r="A25" s="21" t="s">
        <v>39</v>
      </c>
      <c r="B25" s="237">
        <v>29001</v>
      </c>
      <c r="C25" s="237">
        <v>9980.4200661319992</v>
      </c>
      <c r="D25" s="238">
        <v>0.34</v>
      </c>
      <c r="E25" s="228">
        <v>24555</v>
      </c>
      <c r="F25" s="228">
        <v>10100.614070231</v>
      </c>
      <c r="G25" s="118">
        <f t="shared" si="6"/>
        <v>0.41134653106214619</v>
      </c>
      <c r="H25" s="143">
        <v>19983</v>
      </c>
      <c r="I25" s="143">
        <v>7763.3683818190002</v>
      </c>
      <c r="J25" s="118">
        <f t="shared" si="7"/>
        <v>0.38849864293744685</v>
      </c>
      <c r="K25" s="95">
        <v>22416</v>
      </c>
      <c r="L25" s="95">
        <v>7043.1732001359997</v>
      </c>
      <c r="M25" s="120">
        <f t="shared" si="15"/>
        <v>0.31420294433154888</v>
      </c>
      <c r="N25" s="97">
        <v>21289</v>
      </c>
      <c r="O25" s="97">
        <v>7867.0040708440001</v>
      </c>
      <c r="P25" s="120">
        <f t="shared" si="16"/>
        <v>0.36953375315158066</v>
      </c>
      <c r="Q25" s="146">
        <v>20770</v>
      </c>
      <c r="R25" s="95">
        <v>5384</v>
      </c>
      <c r="S25" s="120">
        <f t="shared" si="17"/>
        <v>0.25922002888781898</v>
      </c>
      <c r="T25" s="146">
        <v>20017</v>
      </c>
      <c r="U25" s="95">
        <v>5186</v>
      </c>
      <c r="V25" s="120">
        <f t="shared" si="19"/>
        <v>0.2590797821851426</v>
      </c>
      <c r="W25" s="146">
        <v>19248</v>
      </c>
      <c r="X25" s="95">
        <v>5245</v>
      </c>
      <c r="Y25" s="120">
        <f t="shared" si="9"/>
        <v>0.2724958437240233</v>
      </c>
      <c r="Z25" s="95">
        <v>18621</v>
      </c>
      <c r="AA25" s="95">
        <v>5527</v>
      </c>
      <c r="AB25" s="120">
        <f t="shared" si="10"/>
        <v>0.29681542344664624</v>
      </c>
      <c r="AC25" s="95">
        <v>18091</v>
      </c>
      <c r="AD25" s="95">
        <v>5683</v>
      </c>
      <c r="AE25" s="120">
        <f t="shared" si="22"/>
        <v>0.3141340998286441</v>
      </c>
      <c r="AF25" s="95">
        <v>18264</v>
      </c>
      <c r="AG25" s="99">
        <v>6924</v>
      </c>
      <c r="AH25" s="112">
        <f t="shared" si="23"/>
        <v>0.37910643889618922</v>
      </c>
      <c r="AI25" s="99">
        <v>20524</v>
      </c>
      <c r="AJ25" s="99">
        <v>7198</v>
      </c>
      <c r="AK25" s="112">
        <f t="shared" si="24"/>
        <v>0.35071136230754241</v>
      </c>
      <c r="AL25" s="99">
        <v>22605</v>
      </c>
      <c r="AM25" s="99">
        <v>7118</v>
      </c>
      <c r="AN25" s="112">
        <f t="shared" si="25"/>
        <v>0.31488608714886085</v>
      </c>
      <c r="AO25" s="99">
        <v>23700</v>
      </c>
      <c r="AP25" s="99">
        <v>7321</v>
      </c>
      <c r="AQ25" s="112">
        <f t="shared" si="14"/>
        <v>0.30890295358649789</v>
      </c>
      <c r="AR25" s="99">
        <v>25717</v>
      </c>
      <c r="AS25" s="99">
        <v>7796</v>
      </c>
      <c r="AT25" s="112">
        <f t="shared" si="26"/>
        <v>0.30314577905665513</v>
      </c>
      <c r="AU25" s="99">
        <v>27078</v>
      </c>
      <c r="AV25" s="99">
        <v>7851</v>
      </c>
      <c r="AW25" s="112">
        <f t="shared" si="27"/>
        <v>0.289940172834035</v>
      </c>
    </row>
    <row r="26" spans="1:49" x14ac:dyDescent="0.2">
      <c r="A26" s="21" t="s">
        <v>38</v>
      </c>
      <c r="B26" s="237">
        <v>7920</v>
      </c>
      <c r="C26" s="237">
        <v>3187.3007824420001</v>
      </c>
      <c r="D26" s="238">
        <v>0.4</v>
      </c>
      <c r="E26" s="228">
        <v>7966</v>
      </c>
      <c r="F26" s="228">
        <v>4742.542345373</v>
      </c>
      <c r="G26" s="118">
        <f t="shared" si="6"/>
        <v>0.5953480222662566</v>
      </c>
      <c r="H26" s="143">
        <v>6335</v>
      </c>
      <c r="I26" s="143">
        <v>4696.2293263769998</v>
      </c>
      <c r="J26" s="118">
        <f t="shared" si="7"/>
        <v>0.74131481079352801</v>
      </c>
      <c r="K26" s="95">
        <v>6676</v>
      </c>
      <c r="L26" s="95">
        <v>3601.079965812</v>
      </c>
      <c r="M26" s="120">
        <f t="shared" si="15"/>
        <v>0.53940682531635709</v>
      </c>
      <c r="N26" s="97">
        <v>6196</v>
      </c>
      <c r="O26" s="97">
        <v>4660.2249472760004</v>
      </c>
      <c r="P26" s="120">
        <f t="shared" si="16"/>
        <v>0.75213443306584904</v>
      </c>
      <c r="Q26" s="146">
        <v>5756</v>
      </c>
      <c r="R26" s="95">
        <v>3359</v>
      </c>
      <c r="S26" s="120">
        <f t="shared" si="17"/>
        <v>0.58356497567755383</v>
      </c>
      <c r="T26" s="146">
        <v>5675</v>
      </c>
      <c r="U26" s="95">
        <v>2373</v>
      </c>
      <c r="V26" s="120">
        <f t="shared" si="19"/>
        <v>0.41814977973568279</v>
      </c>
      <c r="W26" s="146">
        <v>5494</v>
      </c>
      <c r="X26" s="95">
        <v>2692</v>
      </c>
      <c r="Y26" s="120">
        <f t="shared" si="9"/>
        <v>0.48998907899526756</v>
      </c>
      <c r="Z26" s="95">
        <v>5239</v>
      </c>
      <c r="AA26" s="95">
        <v>2277</v>
      </c>
      <c r="AB26" s="120">
        <f t="shared" si="10"/>
        <v>0.43462492842145445</v>
      </c>
      <c r="AC26" s="95">
        <v>5016</v>
      </c>
      <c r="AD26" s="95">
        <v>1692</v>
      </c>
      <c r="AE26" s="120">
        <f t="shared" si="22"/>
        <v>0.33732057416267941</v>
      </c>
      <c r="AF26" s="95">
        <v>4958</v>
      </c>
      <c r="AG26" s="99">
        <v>2090</v>
      </c>
      <c r="AH26" s="112">
        <f t="shared" si="23"/>
        <v>0.42154094392900365</v>
      </c>
      <c r="AI26" s="99">
        <v>4760</v>
      </c>
      <c r="AJ26" s="99">
        <v>2764</v>
      </c>
      <c r="AK26" s="112">
        <f t="shared" si="24"/>
        <v>0.58067226890756307</v>
      </c>
      <c r="AL26" s="99">
        <v>4667</v>
      </c>
      <c r="AM26" s="99">
        <v>1848</v>
      </c>
      <c r="AN26" s="112">
        <f t="shared" si="25"/>
        <v>0.39597171630597816</v>
      </c>
      <c r="AO26" s="99">
        <v>4654</v>
      </c>
      <c r="AP26" s="99">
        <v>2816.2349988623023</v>
      </c>
      <c r="AQ26" s="112">
        <f t="shared" si="14"/>
        <v>0.60512140070096743</v>
      </c>
      <c r="AR26" s="99">
        <v>5171</v>
      </c>
      <c r="AS26" s="99">
        <v>3638</v>
      </c>
      <c r="AT26" s="112">
        <f t="shared" si="26"/>
        <v>0.70353896731773347</v>
      </c>
      <c r="AU26" s="99">
        <v>5391</v>
      </c>
      <c r="AV26" s="99">
        <v>1801</v>
      </c>
      <c r="AW26" s="112">
        <f t="shared" si="27"/>
        <v>0.33407531070302354</v>
      </c>
    </row>
    <row r="27" spans="1:49" x14ac:dyDescent="0.2">
      <c r="A27" s="21" t="s">
        <v>37</v>
      </c>
      <c r="B27" s="237">
        <v>99037</v>
      </c>
      <c r="C27" s="237">
        <v>21340.041723255999</v>
      </c>
      <c r="D27" s="238">
        <v>0.22</v>
      </c>
      <c r="E27" s="228">
        <v>115299</v>
      </c>
      <c r="F27" s="228">
        <v>20430.683661577998</v>
      </c>
      <c r="G27" s="118">
        <f t="shared" si="6"/>
        <v>0.17719740554192143</v>
      </c>
      <c r="H27" s="143">
        <v>76438</v>
      </c>
      <c r="I27" s="143">
        <v>13423.271194417999</v>
      </c>
      <c r="J27" s="118">
        <f t="shared" si="7"/>
        <v>0.17560992169363404</v>
      </c>
      <c r="K27" s="95">
        <v>76681</v>
      </c>
      <c r="L27" s="95">
        <v>18014.014603257001</v>
      </c>
      <c r="M27" s="120">
        <f t="shared" si="15"/>
        <v>0.23492148776433538</v>
      </c>
      <c r="N27" s="97">
        <v>75301</v>
      </c>
      <c r="O27" s="97">
        <v>12713.115468002999</v>
      </c>
      <c r="P27" s="120">
        <f t="shared" si="16"/>
        <v>0.1688306326344006</v>
      </c>
      <c r="Q27" s="146">
        <v>76853</v>
      </c>
      <c r="R27" s="95">
        <v>13478</v>
      </c>
      <c r="S27" s="120">
        <f t="shared" si="17"/>
        <v>0.17537376550037084</v>
      </c>
      <c r="T27" s="146">
        <v>73195</v>
      </c>
      <c r="U27" s="95">
        <v>13759</v>
      </c>
      <c r="V27" s="120">
        <f t="shared" si="19"/>
        <v>0.18797732085524968</v>
      </c>
      <c r="W27" s="146">
        <v>72774</v>
      </c>
      <c r="X27" s="95">
        <v>18972</v>
      </c>
      <c r="Y27" s="120">
        <f t="shared" si="9"/>
        <v>0.26069750185505813</v>
      </c>
      <c r="Z27" s="95">
        <v>71522</v>
      </c>
      <c r="AA27" s="95">
        <v>16194</v>
      </c>
      <c r="AB27" s="120">
        <f t="shared" si="10"/>
        <v>0.22641984284555802</v>
      </c>
      <c r="AC27" s="95">
        <v>69704</v>
      </c>
      <c r="AD27" s="95">
        <v>11531</v>
      </c>
      <c r="AE27" s="120">
        <f t="shared" si="22"/>
        <v>0.16542809594858257</v>
      </c>
      <c r="AF27" s="95">
        <v>68585</v>
      </c>
      <c r="AG27" s="99">
        <v>13617</v>
      </c>
      <c r="AH27" s="112">
        <f t="shared" si="23"/>
        <v>0.19854195523802581</v>
      </c>
      <c r="AI27" s="99">
        <v>66858</v>
      </c>
      <c r="AJ27" s="99">
        <v>12489</v>
      </c>
      <c r="AK27" s="112">
        <f t="shared" si="24"/>
        <v>0.18679888719375393</v>
      </c>
      <c r="AL27" s="99">
        <v>60851</v>
      </c>
      <c r="AM27" s="99">
        <v>18102</v>
      </c>
      <c r="AN27" s="112">
        <f t="shared" si="25"/>
        <v>0.29748073162314503</v>
      </c>
      <c r="AO27" s="99">
        <v>59202</v>
      </c>
      <c r="AP27" s="99">
        <v>14859</v>
      </c>
      <c r="AQ27" s="112">
        <f t="shared" si="14"/>
        <v>0.25098814229249011</v>
      </c>
      <c r="AR27" s="99">
        <v>64534</v>
      </c>
      <c r="AS27" s="99">
        <v>14810</v>
      </c>
      <c r="AT27" s="112">
        <f t="shared" si="26"/>
        <v>0.22949143087364801</v>
      </c>
      <c r="AU27" s="99">
        <v>67185</v>
      </c>
      <c r="AV27" s="99">
        <v>17585</v>
      </c>
      <c r="AW27" s="112">
        <f t="shared" si="27"/>
        <v>0.26173997171987795</v>
      </c>
    </row>
    <row r="28" spans="1:49" x14ac:dyDescent="0.2">
      <c r="A28" s="21" t="s">
        <v>36</v>
      </c>
      <c r="B28" s="237">
        <v>32102</v>
      </c>
      <c r="C28" s="237">
        <v>17270.823090283</v>
      </c>
      <c r="D28" s="238">
        <v>0.54</v>
      </c>
      <c r="E28" s="228">
        <v>29897</v>
      </c>
      <c r="F28" s="228">
        <v>17107.531290782001</v>
      </c>
      <c r="G28" s="118">
        <f t="shared" si="6"/>
        <v>0.57221565009138042</v>
      </c>
      <c r="H28" s="143">
        <v>24351</v>
      </c>
      <c r="I28" s="143">
        <v>9550.2870453510004</v>
      </c>
      <c r="J28" s="118">
        <f t="shared" si="7"/>
        <v>0.39219280708599236</v>
      </c>
      <c r="K28" s="95">
        <v>30496</v>
      </c>
      <c r="L28" s="95">
        <v>10835.379855928</v>
      </c>
      <c r="M28" s="120">
        <f t="shared" si="15"/>
        <v>0.35530495330299056</v>
      </c>
      <c r="N28" s="97">
        <v>30870</v>
      </c>
      <c r="O28" s="97">
        <v>11236.580411045999</v>
      </c>
      <c r="P28" s="120">
        <f t="shared" si="16"/>
        <v>0.36399677392439261</v>
      </c>
      <c r="Q28" s="146">
        <v>28507</v>
      </c>
      <c r="R28" s="95">
        <v>8106</v>
      </c>
      <c r="S28" s="120">
        <f t="shared" si="17"/>
        <v>0.28435121198302171</v>
      </c>
      <c r="T28" s="146">
        <v>27978</v>
      </c>
      <c r="U28" s="95">
        <v>7526</v>
      </c>
      <c r="V28" s="120">
        <f t="shared" si="19"/>
        <v>0.26899706912574167</v>
      </c>
      <c r="W28" s="146">
        <v>28668</v>
      </c>
      <c r="X28" s="95">
        <v>6851</v>
      </c>
      <c r="Y28" s="120">
        <f t="shared" si="9"/>
        <v>0.2389772568717734</v>
      </c>
      <c r="Z28" s="95">
        <v>26581</v>
      </c>
      <c r="AA28" s="95">
        <v>7823</v>
      </c>
      <c r="AB28" s="120">
        <f t="shared" si="10"/>
        <v>0.29430796433542755</v>
      </c>
      <c r="AC28" s="95">
        <v>23642</v>
      </c>
      <c r="AD28" s="95">
        <v>7780</v>
      </c>
      <c r="AE28" s="120">
        <f t="shared" si="22"/>
        <v>0.32907537433381273</v>
      </c>
      <c r="AF28" s="95">
        <v>22155</v>
      </c>
      <c r="AG28" s="99">
        <v>4170</v>
      </c>
      <c r="AH28" s="112">
        <f t="shared" si="23"/>
        <v>0.18821936357481381</v>
      </c>
      <c r="AI28" s="99">
        <v>19454</v>
      </c>
      <c r="AJ28" s="99">
        <v>6225</v>
      </c>
      <c r="AK28" s="112">
        <f t="shared" si="24"/>
        <v>0.31998560707309553</v>
      </c>
      <c r="AL28" s="99">
        <v>18107</v>
      </c>
      <c r="AM28" s="99">
        <v>4612</v>
      </c>
      <c r="AN28" s="112">
        <f t="shared" si="25"/>
        <v>0.25470812392997183</v>
      </c>
      <c r="AO28" s="99">
        <v>15994</v>
      </c>
      <c r="AP28" s="99">
        <v>6710</v>
      </c>
      <c r="AQ28" s="112">
        <f t="shared" si="14"/>
        <v>0.41953232462173318</v>
      </c>
      <c r="AR28" s="99">
        <v>14417</v>
      </c>
      <c r="AS28" s="99">
        <v>6893</v>
      </c>
      <c r="AT28" s="112">
        <f t="shared" si="26"/>
        <v>0.4781161129222446</v>
      </c>
      <c r="AU28" s="99">
        <v>13114</v>
      </c>
      <c r="AV28" s="99">
        <v>5290</v>
      </c>
      <c r="AW28" s="112">
        <f t="shared" si="27"/>
        <v>0.40338569467744395</v>
      </c>
    </row>
    <row r="29" spans="1:49" ht="15.75" x14ac:dyDescent="0.25">
      <c r="A29" s="147" t="s">
        <v>67</v>
      </c>
      <c r="E29" s="143"/>
      <c r="F29" s="143"/>
      <c r="G29" s="118"/>
      <c r="H29" s="143"/>
      <c r="I29" s="143"/>
      <c r="J29" s="118"/>
      <c r="K29" s="95"/>
      <c r="L29" s="95"/>
      <c r="N29" s="97"/>
      <c r="O29" s="97"/>
      <c r="P29" s="148"/>
      <c r="R29" s="95"/>
      <c r="S29" s="120"/>
      <c r="U29" s="95"/>
      <c r="V29" s="120"/>
      <c r="X29" s="95"/>
      <c r="Y29" s="120"/>
      <c r="Z29" s="95"/>
      <c r="AA29" s="95"/>
      <c r="AB29" s="120"/>
      <c r="AC29" s="95"/>
      <c r="AD29" s="95"/>
      <c r="AE29" s="120"/>
      <c r="AF29" s="95"/>
      <c r="AG29" s="95"/>
      <c r="AH29" s="112"/>
      <c r="AI29" s="95"/>
      <c r="AJ29" s="95"/>
      <c r="AK29" s="112"/>
      <c r="AL29" s="95"/>
      <c r="AM29" s="95"/>
      <c r="AN29" s="112"/>
      <c r="AO29" s="95"/>
      <c r="AP29" s="95"/>
      <c r="AQ29" s="112"/>
      <c r="AR29" s="95"/>
      <c r="AS29" s="95"/>
      <c r="AT29" s="112"/>
      <c r="AU29" s="95"/>
      <c r="AV29" s="95"/>
      <c r="AW29" s="112"/>
    </row>
    <row r="30" spans="1:49" x14ac:dyDescent="0.2">
      <c r="A30" s="116" t="s">
        <v>35</v>
      </c>
      <c r="B30" s="237">
        <v>3868098</v>
      </c>
      <c r="C30" s="237">
        <v>1957004.2874307339</v>
      </c>
      <c r="D30" s="238">
        <v>0.51</v>
      </c>
      <c r="E30" s="143">
        <v>3455229</v>
      </c>
      <c r="F30" s="143">
        <v>1660199.4</v>
      </c>
      <c r="G30" s="118">
        <f t="shared" si="6"/>
        <v>0.48048896324961382</v>
      </c>
      <c r="H30" s="143">
        <v>3037413</v>
      </c>
      <c r="I30" s="143">
        <v>1472743.78275374</v>
      </c>
      <c r="J30" s="118">
        <f>I30/H30</f>
        <v>0.48486780781992439</v>
      </c>
      <c r="K30" s="95">
        <v>2977856</v>
      </c>
      <c r="L30" s="95">
        <v>1551646.3717835001</v>
      </c>
      <c r="M30" s="120">
        <f>L30/K30</f>
        <v>0.52106158651845491</v>
      </c>
      <c r="N30" s="97">
        <v>2890302</v>
      </c>
      <c r="O30" s="97">
        <v>1518203.8245457099</v>
      </c>
      <c r="P30" s="120">
        <f>O30/N30</f>
        <v>0.52527515275071945</v>
      </c>
      <c r="Q30" s="146">
        <v>2749611</v>
      </c>
      <c r="R30" s="95">
        <v>1650564</v>
      </c>
      <c r="S30" s="120">
        <f>R30/Q30</f>
        <v>0.60029000465884086</v>
      </c>
      <c r="T30" s="146">
        <v>2649714</v>
      </c>
      <c r="U30" s="95">
        <v>1565090</v>
      </c>
      <c r="V30" s="120">
        <f t="shared" ref="V30:V31" si="28">U30/T30</f>
        <v>0.59066374710629144</v>
      </c>
      <c r="W30" s="146">
        <v>2613115</v>
      </c>
      <c r="X30" s="95">
        <v>1561989</v>
      </c>
      <c r="Y30" s="120">
        <f t="shared" ref="Y30:Y31" si="29">X30/W30</f>
        <v>0.59774981200597754</v>
      </c>
      <c r="Z30" s="95">
        <v>2619154</v>
      </c>
      <c r="AA30" s="95">
        <v>1607828</v>
      </c>
      <c r="AB30" s="120">
        <f t="shared" ref="AB30:AB31" si="30">AA30/Z30</f>
        <v>0.61387302923004905</v>
      </c>
      <c r="AC30" s="95">
        <v>2540559</v>
      </c>
      <c r="AD30" s="95">
        <v>1580200</v>
      </c>
      <c r="AE30" s="120">
        <f>AD30/AC30</f>
        <v>0.62198909767496047</v>
      </c>
      <c r="AF30" s="99">
        <v>2493518</v>
      </c>
      <c r="AG30" s="99">
        <v>1620242</v>
      </c>
      <c r="AH30" s="112">
        <f>AG30/AF30</f>
        <v>0.64978155361220569</v>
      </c>
      <c r="AI30" s="99">
        <v>2424622</v>
      </c>
      <c r="AJ30" s="99">
        <v>1557829</v>
      </c>
      <c r="AK30" s="112">
        <f>AJ30/AI30</f>
        <v>0.64250386245773572</v>
      </c>
      <c r="AL30" s="99">
        <v>2268862</v>
      </c>
      <c r="AM30" s="99">
        <v>1432306</v>
      </c>
      <c r="AN30" s="112">
        <f>AM30/AL30</f>
        <v>0.63128828461140429</v>
      </c>
      <c r="AO30" s="99">
        <v>2167901</v>
      </c>
      <c r="AP30" s="99">
        <v>1419068</v>
      </c>
      <c r="AQ30" s="112">
        <f>AP30/AO30</f>
        <v>0.65458155146383534</v>
      </c>
      <c r="AR30" s="99">
        <v>2264460</v>
      </c>
      <c r="AS30" s="99">
        <v>1498781</v>
      </c>
      <c r="AT30" s="112">
        <f>AS30/AR30</f>
        <v>0.66187126290594667</v>
      </c>
      <c r="AU30" s="99">
        <v>2178988</v>
      </c>
      <c r="AV30" s="99">
        <v>1399094</v>
      </c>
      <c r="AW30" s="112">
        <f>AV30/AU30</f>
        <v>0.64208430702693176</v>
      </c>
    </row>
    <row r="31" spans="1:49" x14ac:dyDescent="0.2">
      <c r="A31" s="116" t="s">
        <v>34</v>
      </c>
      <c r="B31" s="125">
        <f>SUM(B33:B50)</f>
        <v>3586593</v>
      </c>
      <c r="C31" s="125">
        <f>SUM(C33:C50)</f>
        <v>1799171.3882879748</v>
      </c>
      <c r="D31" s="118">
        <f t="shared" ref="D31" si="31">C31/B31</f>
        <v>0.50163801364915805</v>
      </c>
      <c r="E31" s="125">
        <f>SUM(E33:E50)</f>
        <v>3205837</v>
      </c>
      <c r="F31" s="125">
        <f>SUM(F33:F50)</f>
        <v>1543977.0772458941</v>
      </c>
      <c r="G31" s="118">
        <f t="shared" si="6"/>
        <v>0.48161434197867642</v>
      </c>
      <c r="H31" s="125">
        <f>SUM(H33:H50)</f>
        <v>2825314</v>
      </c>
      <c r="I31" s="125">
        <f>SUM(I33:I50)</f>
        <v>1367465.060203718</v>
      </c>
      <c r="J31" s="118">
        <f>I31/H31</f>
        <v>0.48400463106179281</v>
      </c>
      <c r="K31" s="95">
        <f>SUM(K33:K50)</f>
        <v>2773331</v>
      </c>
      <c r="L31" s="95">
        <f>SUM(L33:L50)</f>
        <v>1458360.2120918822</v>
      </c>
      <c r="M31" s="120">
        <f>L31/K31</f>
        <v>0.52585148043702046</v>
      </c>
      <c r="N31" s="95">
        <f>SUM(N33:N50)</f>
        <v>2696160</v>
      </c>
      <c r="O31" s="95">
        <f>SUM(O33:O50)</f>
        <v>1421755.7785354059</v>
      </c>
      <c r="P31" s="120">
        <f>O31/N31</f>
        <v>0.52732618929715069</v>
      </c>
      <c r="Q31" s="95">
        <f>SUM(Q33:Q35,Q36:Q50)</f>
        <v>2571305</v>
      </c>
      <c r="R31" s="95">
        <f>SUM(R33:R35,R36:R50)</f>
        <v>1538982</v>
      </c>
      <c r="S31" s="120">
        <f>R31/Q31</f>
        <v>0.59852176229579923</v>
      </c>
      <c r="T31" s="95">
        <f>SUM(T33:T35,T36:T50)</f>
        <v>2478892</v>
      </c>
      <c r="U31" s="95">
        <f>SUM(U33:U35,U36:U50)</f>
        <v>1462699</v>
      </c>
      <c r="V31" s="120">
        <f t="shared" si="28"/>
        <v>0.59006160817010178</v>
      </c>
      <c r="W31" s="95">
        <f>SUM(W33:W35,W36:W50)</f>
        <v>2448359</v>
      </c>
      <c r="X31" s="95">
        <f>SUM(X33:X35,X36:X50)</f>
        <v>1456176</v>
      </c>
      <c r="Y31" s="120">
        <f t="shared" si="29"/>
        <v>0.59475591610544043</v>
      </c>
      <c r="Z31" s="95">
        <f>SUM(Z33:Z35,Z36:Z50)</f>
        <v>2459601</v>
      </c>
      <c r="AA31" s="95">
        <f>SUM(AA33:AA35,AA36:AA50)</f>
        <v>1510729</v>
      </c>
      <c r="AB31" s="120">
        <f t="shared" si="30"/>
        <v>0.61421710269267249</v>
      </c>
      <c r="AC31" s="95">
        <f>SUM(AC33:AC35,AC36:AC50)</f>
        <v>2386725</v>
      </c>
      <c r="AD31" s="95">
        <f>SUM(AD33:AD35,AD36:AD50)</f>
        <v>1489088</v>
      </c>
      <c r="AE31" s="120">
        <f>AD31/AC31</f>
        <v>0.62390430401491581</v>
      </c>
      <c r="AF31" s="99">
        <f>SUM(AF33:AF35,AF36:AF50)</f>
        <v>2342812</v>
      </c>
      <c r="AG31" s="99">
        <f>SUM(AG33:AG35, AG36:AG50)</f>
        <v>1534747</v>
      </c>
      <c r="AH31" s="112">
        <f>AG31/AF31</f>
        <v>0.65508756144325708</v>
      </c>
      <c r="AI31" s="99">
        <f>SUM(AI33:AI35,AI36:AI50)</f>
        <v>2276620</v>
      </c>
      <c r="AJ31" s="99">
        <f>SUM(AJ33:AJ35, AJ36:AJ50)</f>
        <v>1473023</v>
      </c>
      <c r="AK31" s="112">
        <f>AJ31/AI31</f>
        <v>0.64702190088815881</v>
      </c>
      <c r="AL31" s="99">
        <f>SUM(AL33:AL35,AL36:AL50)</f>
        <v>2125981</v>
      </c>
      <c r="AM31" s="99">
        <f>SUM(AM33,AM34,AM35,AM36:AM50)</f>
        <v>1349644</v>
      </c>
      <c r="AN31" s="112">
        <f>AM31/AL31</f>
        <v>0.63483351920830899</v>
      </c>
      <c r="AO31" s="99">
        <f>SUM(AO33:AO35,AO36:AO50)</f>
        <v>2028672</v>
      </c>
      <c r="AP31" s="99">
        <f>SUM(AP33,AP34,AP35,AP36:AP50)</f>
        <v>1338778.0061407024</v>
      </c>
      <c r="AQ31" s="112">
        <f>AP31/AO31</f>
        <v>0.65992827137196275</v>
      </c>
      <c r="AR31" s="99">
        <f>SUM(AR33:AR35,AR36:AR50)</f>
        <v>2121892</v>
      </c>
      <c r="AS31" s="99">
        <f>SUM(AS33,AS34,AS35,AS36:AS50)</f>
        <v>1421681</v>
      </c>
      <c r="AT31" s="112">
        <f>AS31/AR31</f>
        <v>0.6700062962676705</v>
      </c>
      <c r="AU31" s="99">
        <f>SUM(AU33:AU35,AU36:AU50)</f>
        <v>2037681</v>
      </c>
      <c r="AV31" s="99">
        <f>SUM(AV33,AV34,AV35,AV36:AV50)</f>
        <v>1326326</v>
      </c>
      <c r="AW31" s="112">
        <f>AV31/AU31</f>
        <v>0.65089972375460148</v>
      </c>
    </row>
    <row r="32" spans="1:49" x14ac:dyDescent="0.2">
      <c r="A32" s="116" t="s">
        <v>33</v>
      </c>
      <c r="B32" s="118">
        <f>B31/B30</f>
        <v>0.92722392245491192</v>
      </c>
      <c r="C32" s="118">
        <f>C31/C30</f>
        <v>0.91934974278979675</v>
      </c>
      <c r="D32" s="118"/>
      <c r="E32" s="118">
        <f>E31/E30</f>
        <v>0.92782186072182193</v>
      </c>
      <c r="F32" s="118">
        <f>F31/F30</f>
        <v>0.92999496159671802</v>
      </c>
      <c r="G32" s="118"/>
      <c r="H32" s="118">
        <f>H31/H30</f>
        <v>0.9301711686886176</v>
      </c>
      <c r="I32" s="118">
        <f>I31/I30</f>
        <v>0.92851524903186378</v>
      </c>
      <c r="J32" s="118"/>
      <c r="K32" s="120">
        <f>K31/K30</f>
        <v>0.93131803552623094</v>
      </c>
      <c r="L32" s="120">
        <f>L31/L30</f>
        <v>0.9398792396334531</v>
      </c>
      <c r="N32" s="120">
        <f>N31/N30</f>
        <v>0.93282985653402306</v>
      </c>
      <c r="O32" s="120">
        <f>O31/O30</f>
        <v>0.936472267787124</v>
      </c>
      <c r="P32" s="148"/>
      <c r="Q32" s="120">
        <f>Q31/Q30</f>
        <v>0.93515228154091612</v>
      </c>
      <c r="R32" s="120">
        <f>R31/R30</f>
        <v>0.9323976531658269</v>
      </c>
      <c r="S32" s="120"/>
      <c r="T32" s="120">
        <f>T31/T30</f>
        <v>0.93553191023635007</v>
      </c>
      <c r="U32" s="120">
        <f>U31/U30</f>
        <v>0.93457820317042473</v>
      </c>
      <c r="V32" s="120"/>
      <c r="W32" s="120">
        <f>W31/W30</f>
        <v>0.93695034470354344</v>
      </c>
      <c r="X32" s="120">
        <f>X31/X30</f>
        <v>0.93225752550113994</v>
      </c>
      <c r="Y32" s="120"/>
      <c r="Z32" s="120">
        <f>Z31/Z30</f>
        <v>0.93908223800509627</v>
      </c>
      <c r="AA32" s="120">
        <f>AA31/AA30</f>
        <v>0.93960858997355434</v>
      </c>
      <c r="AB32" s="120"/>
      <c r="AC32" s="120">
        <f>AC31/AC30</f>
        <v>0.9394487591116758</v>
      </c>
      <c r="AD32" s="120">
        <f>AD31/AD30</f>
        <v>0.94234147576256166</v>
      </c>
      <c r="AE32" s="120"/>
      <c r="AF32" s="112">
        <f>AF31/AF30</f>
        <v>0.9395608934846269</v>
      </c>
      <c r="AG32" s="112">
        <f>AG31/AG30</f>
        <v>0.9472331910912074</v>
      </c>
      <c r="AH32" s="112"/>
      <c r="AI32" s="112">
        <f>AI31/AI30</f>
        <v>0.93895873253645312</v>
      </c>
      <c r="AJ32" s="112">
        <f>AJ31/AJ30</f>
        <v>0.94556141912880043</v>
      </c>
      <c r="AK32" s="112"/>
      <c r="AL32" s="112">
        <f>AL31/AL30</f>
        <v>0.93702525759609878</v>
      </c>
      <c r="AM32" s="112">
        <f>AM31/AM30</f>
        <v>0.94228747209046115</v>
      </c>
      <c r="AN32" s="112"/>
      <c r="AO32" s="112">
        <f>AO31/AO30</f>
        <v>0.93577704885970348</v>
      </c>
      <c r="AP32" s="112">
        <f>AP31/AP30</f>
        <v>0.94342061560172052</v>
      </c>
      <c r="AQ32" s="112"/>
      <c r="AR32" s="112">
        <f>AR31/AR30</f>
        <v>0.93704106056189995</v>
      </c>
      <c r="AS32" s="112">
        <f>AS31/AS30</f>
        <v>0.94855819495977067</v>
      </c>
      <c r="AT32" s="112"/>
      <c r="AU32" s="112">
        <f>AU31/AU30</f>
        <v>0.93515017062966843</v>
      </c>
      <c r="AV32" s="112">
        <f>AV31/AV30</f>
        <v>0.94798919872431731</v>
      </c>
      <c r="AW32" s="112"/>
    </row>
    <row r="33" spans="1:49" x14ac:dyDescent="0.2">
      <c r="A33" s="64" t="s">
        <v>32</v>
      </c>
      <c r="B33" s="237">
        <v>1045570</v>
      </c>
      <c r="C33" s="237">
        <v>659176.45218956296</v>
      </c>
      <c r="D33" s="238">
        <v>0.63</v>
      </c>
      <c r="E33" s="228">
        <v>935432</v>
      </c>
      <c r="F33" s="228">
        <v>609444.21756885306</v>
      </c>
      <c r="G33" s="118">
        <f t="shared" si="6"/>
        <v>0.65151097842371553</v>
      </c>
      <c r="H33" s="143">
        <v>871034</v>
      </c>
      <c r="I33" s="143">
        <v>569076.35356010799</v>
      </c>
      <c r="J33" s="118">
        <f t="shared" ref="J33:J50" si="32">I33/H33</f>
        <v>0.65333425969607151</v>
      </c>
      <c r="K33" s="95">
        <v>777603</v>
      </c>
      <c r="L33" s="95">
        <v>532457.42910517205</v>
      </c>
      <c r="M33" s="120">
        <f>L33/K33</f>
        <v>0.68474199444340111</v>
      </c>
      <c r="N33" s="97">
        <v>759347</v>
      </c>
      <c r="O33" s="97">
        <v>508754.63699045399</v>
      </c>
      <c r="P33" s="120">
        <f>O33/N33</f>
        <v>0.66998965820692513</v>
      </c>
      <c r="Q33" s="149">
        <v>736907</v>
      </c>
      <c r="R33" s="95">
        <v>493639</v>
      </c>
      <c r="S33" s="120">
        <f>R33/Q33</f>
        <v>0.66987964559978397</v>
      </c>
      <c r="T33" s="149">
        <v>721253</v>
      </c>
      <c r="U33" s="95">
        <v>455410</v>
      </c>
      <c r="V33" s="120">
        <f t="shared" ref="V33:V35" si="33">U33/T33</f>
        <v>0.63141505130654574</v>
      </c>
      <c r="W33" s="149">
        <v>706777</v>
      </c>
      <c r="X33" s="95">
        <v>449130</v>
      </c>
      <c r="Y33" s="120">
        <f t="shared" ref="Y33:Y35" si="34">X33/W33</f>
        <v>0.63546210473742071</v>
      </c>
      <c r="Z33" s="95">
        <v>690913</v>
      </c>
      <c r="AA33" s="95">
        <v>438090</v>
      </c>
      <c r="AB33" s="120">
        <f t="shared" ref="AB33:AB35" si="35">AA33/Z33</f>
        <v>0.63407404405475076</v>
      </c>
      <c r="AC33" s="95">
        <v>664002</v>
      </c>
      <c r="AD33" s="95">
        <v>434471</v>
      </c>
      <c r="AE33" s="120">
        <f t="shared" ref="AE33:AE35" si="36">AD33/AC33</f>
        <v>0.65432182433185437</v>
      </c>
      <c r="AF33" s="95">
        <v>647077</v>
      </c>
      <c r="AG33" s="99">
        <v>422748</v>
      </c>
      <c r="AH33" s="112">
        <f t="shared" ref="AH33:AH50" si="37">AG33/AF33</f>
        <v>0.65331946584409584</v>
      </c>
      <c r="AI33" s="99">
        <v>626199</v>
      </c>
      <c r="AJ33" s="99">
        <v>406333</v>
      </c>
      <c r="AK33" s="112">
        <f t="shared" ref="AK33:AK50" si="38">AJ33/AI33</f>
        <v>0.64888797331199821</v>
      </c>
      <c r="AL33" s="99">
        <v>597775</v>
      </c>
      <c r="AM33" s="99">
        <v>381772</v>
      </c>
      <c r="AN33" s="112">
        <f t="shared" ref="AN33:AN50" si="39">AM33/AL33</f>
        <v>0.63865501233741795</v>
      </c>
      <c r="AO33" s="99">
        <v>588402</v>
      </c>
      <c r="AP33" s="99">
        <v>395454</v>
      </c>
      <c r="AQ33" s="112">
        <f t="shared" ref="AQ33:AQ35" si="40">AP33/AO33</f>
        <v>0.6720813321504685</v>
      </c>
      <c r="AR33" s="99">
        <v>583993</v>
      </c>
      <c r="AS33" s="99">
        <v>392887</v>
      </c>
      <c r="AT33" s="112">
        <f t="shared" ref="AT33:AT35" si="41">AS33/AR33</f>
        <v>0.67275977623019456</v>
      </c>
      <c r="AU33" s="99">
        <v>555157</v>
      </c>
      <c r="AV33" s="99">
        <v>360012</v>
      </c>
      <c r="AW33" s="112">
        <f t="shared" ref="AW33:AW35" si="42">AV33/AU33</f>
        <v>0.64848682444785888</v>
      </c>
    </row>
    <row r="34" spans="1:49" x14ac:dyDescent="0.2">
      <c r="A34" s="64" t="s">
        <v>31</v>
      </c>
      <c r="B34" s="237">
        <v>133319</v>
      </c>
      <c r="C34" s="237">
        <v>92954.869647126994</v>
      </c>
      <c r="D34" s="238">
        <v>0.7</v>
      </c>
      <c r="E34" s="228">
        <v>118066</v>
      </c>
      <c r="F34" s="228">
        <v>82329.331951943997</v>
      </c>
      <c r="G34" s="118">
        <f t="shared" si="6"/>
        <v>0.69731617867924722</v>
      </c>
      <c r="H34" s="143">
        <v>108223</v>
      </c>
      <c r="I34" s="143">
        <v>72821.227349862005</v>
      </c>
      <c r="J34" s="118">
        <f t="shared" si="32"/>
        <v>0.67288124843944452</v>
      </c>
      <c r="K34" s="95">
        <v>100451</v>
      </c>
      <c r="L34" s="95">
        <v>72106.649077972004</v>
      </c>
      <c r="M34" s="120">
        <f t="shared" ref="M34:M35" si="43">L34/K34</f>
        <v>0.71782908162160664</v>
      </c>
      <c r="N34" s="97">
        <v>96690</v>
      </c>
      <c r="O34" s="97">
        <v>69328.59549936901</v>
      </c>
      <c r="P34" s="120">
        <f t="shared" ref="P34:P35" si="44">O34/N34</f>
        <v>0.7170192936122558</v>
      </c>
      <c r="Q34" s="149">
        <v>92610</v>
      </c>
      <c r="R34" s="95">
        <v>64821</v>
      </c>
      <c r="S34" s="120">
        <f t="shared" ref="S34:S35" si="45">R34/Q34</f>
        <v>0.69993521218011012</v>
      </c>
      <c r="T34" s="149">
        <v>90887</v>
      </c>
      <c r="U34" s="95">
        <v>60846</v>
      </c>
      <c r="V34" s="120">
        <f t="shared" si="33"/>
        <v>0.6694686808894561</v>
      </c>
      <c r="W34" s="149">
        <v>88238</v>
      </c>
      <c r="X34" s="95">
        <v>58373</v>
      </c>
      <c r="Y34" s="120">
        <f t="shared" si="34"/>
        <v>0.66154037942836419</v>
      </c>
      <c r="Z34" s="95">
        <v>85992</v>
      </c>
      <c r="AA34" s="95">
        <v>58270</v>
      </c>
      <c r="AB34" s="120">
        <f t="shared" si="35"/>
        <v>0.6776211740627035</v>
      </c>
      <c r="AC34" s="95">
        <v>84275</v>
      </c>
      <c r="AD34" s="95">
        <v>59236</v>
      </c>
      <c r="AE34" s="120">
        <f t="shared" si="36"/>
        <v>0.70288935034114508</v>
      </c>
      <c r="AF34" s="95">
        <v>84564</v>
      </c>
      <c r="AG34" s="99">
        <v>56816</v>
      </c>
      <c r="AH34" s="112">
        <f t="shared" si="37"/>
        <v>0.67186982640367054</v>
      </c>
      <c r="AI34" s="99">
        <v>82852</v>
      </c>
      <c r="AJ34" s="99">
        <v>54848</v>
      </c>
      <c r="AK34" s="112">
        <f t="shared" si="38"/>
        <v>0.6619997103268479</v>
      </c>
      <c r="AL34" s="99">
        <v>80811</v>
      </c>
      <c r="AM34" s="99">
        <v>50312</v>
      </c>
      <c r="AN34" s="112">
        <f t="shared" si="39"/>
        <v>0.62258850899011275</v>
      </c>
      <c r="AO34" s="99">
        <v>80749</v>
      </c>
      <c r="AP34" s="99">
        <v>51576</v>
      </c>
      <c r="AQ34" s="112">
        <f t="shared" si="40"/>
        <v>0.63871998414841047</v>
      </c>
      <c r="AR34" s="99">
        <v>81826</v>
      </c>
      <c r="AS34" s="99">
        <v>51973</v>
      </c>
      <c r="AT34" s="112">
        <f t="shared" si="41"/>
        <v>0.63516486202429545</v>
      </c>
      <c r="AU34" s="99">
        <v>79557</v>
      </c>
      <c r="AV34" s="99">
        <v>50381</v>
      </c>
      <c r="AW34" s="112">
        <f t="shared" si="42"/>
        <v>0.63326922835199917</v>
      </c>
    </row>
    <row r="35" spans="1:49" x14ac:dyDescent="0.2">
      <c r="A35" s="142" t="s">
        <v>30</v>
      </c>
      <c r="B35" s="237">
        <v>213942</v>
      </c>
      <c r="C35" s="237">
        <v>38479.279132488999</v>
      </c>
      <c r="D35" s="238">
        <v>0.18</v>
      </c>
      <c r="E35" s="228">
        <v>180746</v>
      </c>
      <c r="F35" s="228">
        <v>40664.445598892002</v>
      </c>
      <c r="G35" s="118">
        <f t="shared" si="6"/>
        <v>0.22498116472227325</v>
      </c>
      <c r="H35" s="143">
        <v>166912</v>
      </c>
      <c r="I35" s="143">
        <v>43460.024900126002</v>
      </c>
      <c r="J35" s="118">
        <f t="shared" si="32"/>
        <v>0.26037687464128406</v>
      </c>
      <c r="K35" s="95">
        <v>147170</v>
      </c>
      <c r="L35" s="95">
        <v>41779.493827040998</v>
      </c>
      <c r="M35" s="120">
        <f t="shared" si="43"/>
        <v>0.28388594025304748</v>
      </c>
      <c r="N35" s="97">
        <v>142323</v>
      </c>
      <c r="O35" s="97">
        <v>38472.536339702005</v>
      </c>
      <c r="P35" s="120">
        <f t="shared" si="44"/>
        <v>0.2703184751565243</v>
      </c>
      <c r="Q35" s="149">
        <v>135757</v>
      </c>
      <c r="R35" s="95">
        <v>37114</v>
      </c>
      <c r="S35" s="120">
        <f t="shared" si="45"/>
        <v>0.27338553444757913</v>
      </c>
      <c r="T35" s="149">
        <v>131597</v>
      </c>
      <c r="U35" s="95">
        <v>35410</v>
      </c>
      <c r="V35" s="120">
        <f t="shared" si="33"/>
        <v>0.26907908234990158</v>
      </c>
      <c r="W35" s="149">
        <v>125398</v>
      </c>
      <c r="X35" s="95">
        <v>37808</v>
      </c>
      <c r="Y35" s="120">
        <f t="shared" si="34"/>
        <v>0.30150401122824927</v>
      </c>
      <c r="Z35" s="95">
        <v>120149</v>
      </c>
      <c r="AA35" s="95">
        <v>32127</v>
      </c>
      <c r="AB35" s="120">
        <f t="shared" si="35"/>
        <v>0.26739298704109066</v>
      </c>
      <c r="AC35" s="95">
        <v>115227</v>
      </c>
      <c r="AD35" s="95">
        <v>33610</v>
      </c>
      <c r="AE35" s="120">
        <f t="shared" si="36"/>
        <v>0.2916851085249117</v>
      </c>
      <c r="AF35" s="95">
        <v>114172</v>
      </c>
      <c r="AG35" s="99">
        <v>31745</v>
      </c>
      <c r="AH35" s="112">
        <f t="shared" si="37"/>
        <v>0.27804540517815224</v>
      </c>
      <c r="AI35" s="99">
        <v>110123</v>
      </c>
      <c r="AJ35" s="99">
        <v>30143</v>
      </c>
      <c r="AK35" s="112">
        <f t="shared" si="38"/>
        <v>0.27372120265521283</v>
      </c>
      <c r="AL35" s="99">
        <v>107895</v>
      </c>
      <c r="AM35" s="99">
        <v>27473</v>
      </c>
      <c r="AN35" s="112">
        <f t="shared" si="39"/>
        <v>0.25462718383613697</v>
      </c>
      <c r="AO35" s="99">
        <v>103434</v>
      </c>
      <c r="AP35" s="99">
        <v>30304</v>
      </c>
      <c r="AQ35" s="112">
        <f t="shared" si="40"/>
        <v>0.29297909778216058</v>
      </c>
      <c r="AR35" s="99">
        <v>102877</v>
      </c>
      <c r="AS35" s="99">
        <v>30316</v>
      </c>
      <c r="AT35" s="112">
        <f t="shared" si="41"/>
        <v>0.29468199889188057</v>
      </c>
      <c r="AU35" s="99">
        <v>102215</v>
      </c>
      <c r="AV35" s="99">
        <v>29472</v>
      </c>
      <c r="AW35" s="112">
        <f t="shared" si="42"/>
        <v>0.28833341486083258</v>
      </c>
    </row>
    <row r="36" spans="1:49" x14ac:dyDescent="0.2">
      <c r="A36" s="142" t="s">
        <v>29</v>
      </c>
      <c r="B36" s="237">
        <v>226214</v>
      </c>
      <c r="C36" s="237">
        <v>98016.762742951993</v>
      </c>
      <c r="D36" s="238">
        <v>0.43</v>
      </c>
      <c r="E36" s="228">
        <v>215776</v>
      </c>
      <c r="F36" s="228">
        <v>87489.993508201005</v>
      </c>
      <c r="G36" s="118">
        <f t="shared" si="6"/>
        <v>0.4054667502789977</v>
      </c>
      <c r="H36" s="143">
        <v>165557</v>
      </c>
      <c r="I36" s="143">
        <v>71442.411319979001</v>
      </c>
      <c r="J36" s="118">
        <f t="shared" si="32"/>
        <v>0.43152757853777851</v>
      </c>
      <c r="K36" s="95">
        <v>186226</v>
      </c>
      <c r="L36" s="95">
        <v>92483.626081882001</v>
      </c>
      <c r="M36" s="120">
        <f>L36/K36</f>
        <v>0.49662037568267592</v>
      </c>
      <c r="N36" s="97">
        <v>183164</v>
      </c>
      <c r="O36" s="97">
        <v>98256.968174029011</v>
      </c>
      <c r="P36" s="120">
        <f>O36/N36</f>
        <v>0.53644257700218934</v>
      </c>
      <c r="Q36" s="95">
        <v>176196</v>
      </c>
      <c r="R36" s="95">
        <v>90435</v>
      </c>
      <c r="S36" s="120">
        <f>R36/Q36</f>
        <v>0.51326363822107202</v>
      </c>
      <c r="T36" s="95">
        <v>173255</v>
      </c>
      <c r="U36" s="95">
        <v>86992</v>
      </c>
      <c r="V36" s="120">
        <f>U36/T36</f>
        <v>0.50210383538714609</v>
      </c>
      <c r="W36" s="95">
        <v>170580</v>
      </c>
      <c r="X36" s="95">
        <v>89595</v>
      </c>
      <c r="Y36" s="120">
        <f>X36/W36</f>
        <v>0.52523742525501227</v>
      </c>
      <c r="Z36" s="95">
        <v>166973</v>
      </c>
      <c r="AA36" s="95">
        <v>83448</v>
      </c>
      <c r="AB36" s="120">
        <f>AA36/Z36</f>
        <v>0.49976942379905731</v>
      </c>
      <c r="AC36" s="95">
        <v>163641</v>
      </c>
      <c r="AD36" s="95">
        <v>80659</v>
      </c>
      <c r="AE36" s="120">
        <f>AD36/AC36</f>
        <v>0.49290214555032053</v>
      </c>
      <c r="AF36" s="95">
        <v>162216</v>
      </c>
      <c r="AG36" s="95">
        <v>85583</v>
      </c>
      <c r="AH36" s="112">
        <f t="shared" si="37"/>
        <v>0.52758667455738029</v>
      </c>
      <c r="AI36" s="95">
        <v>156563</v>
      </c>
      <c r="AJ36" s="95">
        <v>88362</v>
      </c>
      <c r="AK36" s="112">
        <f t="shared" si="38"/>
        <v>0.564386221521049</v>
      </c>
      <c r="AL36" s="95">
        <v>149150</v>
      </c>
      <c r="AM36" s="95">
        <v>80116</v>
      </c>
      <c r="AN36" s="112">
        <f t="shared" si="39"/>
        <v>0.5371505196111297</v>
      </c>
      <c r="AO36" s="95">
        <v>143447</v>
      </c>
      <c r="AP36" s="95">
        <v>81998</v>
      </c>
      <c r="AQ36" s="112">
        <f t="shared" ref="AQ36:AQ50" si="46">AP36/AO36</f>
        <v>0.57162575724832165</v>
      </c>
      <c r="AR36" s="95">
        <v>150561</v>
      </c>
      <c r="AS36" s="95">
        <v>86595</v>
      </c>
      <c r="AT36" s="112">
        <f t="shared" ref="AT36:AT50" si="47">AS36/AR36</f>
        <v>0.5751489429533545</v>
      </c>
      <c r="AU36" s="95">
        <v>155776</v>
      </c>
      <c r="AV36" s="95">
        <v>89967</v>
      </c>
      <c r="AW36" s="112">
        <f t="shared" ref="AW36:AW50" si="48">AV36/AU36</f>
        <v>0.57754082785538208</v>
      </c>
    </row>
    <row r="37" spans="1:49" x14ac:dyDescent="0.2">
      <c r="A37" s="142" t="s">
        <v>28</v>
      </c>
      <c r="B37" s="237">
        <v>135783</v>
      </c>
      <c r="C37" s="237">
        <v>60432.938853406995</v>
      </c>
      <c r="D37" s="238">
        <v>0.45</v>
      </c>
      <c r="E37" s="228">
        <v>124816</v>
      </c>
      <c r="F37" s="228">
        <v>56263.004897120001</v>
      </c>
      <c r="G37" s="118">
        <f t="shared" si="6"/>
        <v>0.45076756903858478</v>
      </c>
      <c r="H37" s="143">
        <v>96462</v>
      </c>
      <c r="I37" s="143">
        <v>40862.703855972002</v>
      </c>
      <c r="J37" s="118">
        <f t="shared" si="32"/>
        <v>0.42361452028749147</v>
      </c>
      <c r="K37" s="95">
        <v>105727</v>
      </c>
      <c r="L37" s="95">
        <v>59295.061599818997</v>
      </c>
      <c r="M37" s="120">
        <f t="shared" ref="M37:M50" si="49">L37/K37</f>
        <v>0.5608317799598872</v>
      </c>
      <c r="N37" s="97">
        <v>103204</v>
      </c>
      <c r="O37" s="97">
        <v>53456.144933265001</v>
      </c>
      <c r="P37" s="120">
        <f t="shared" ref="P37:P50" si="50">O37/N37</f>
        <v>0.5179658243213926</v>
      </c>
      <c r="Q37" s="95">
        <v>100934</v>
      </c>
      <c r="R37" s="95">
        <v>55878</v>
      </c>
      <c r="S37" s="120">
        <f t="shared" ref="S37:S50" si="51">R37/Q37</f>
        <v>0.55360928923851227</v>
      </c>
      <c r="T37" s="95">
        <v>98368</v>
      </c>
      <c r="U37" s="95">
        <v>53937</v>
      </c>
      <c r="V37" s="120">
        <f t="shared" ref="V37:V47" si="52">U37/T37</f>
        <v>0.54831855888093683</v>
      </c>
      <c r="W37" s="95">
        <v>97368</v>
      </c>
      <c r="X37" s="95">
        <v>52875</v>
      </c>
      <c r="Y37" s="120">
        <f t="shared" ref="Y37:Y47" si="53">X37/W37</f>
        <v>0.54304288883411389</v>
      </c>
      <c r="Z37" s="95">
        <v>95377</v>
      </c>
      <c r="AA37" s="95">
        <v>52020</v>
      </c>
      <c r="AB37" s="120">
        <f t="shared" ref="AB37:AB47" si="54">AA37/Z37</f>
        <v>0.54541451293288734</v>
      </c>
      <c r="AC37" s="95">
        <v>93419</v>
      </c>
      <c r="AD37" s="95">
        <v>47052</v>
      </c>
      <c r="AE37" s="120">
        <f t="shared" ref="AE37:AE50" si="55">AD37/AC37</f>
        <v>0.50366627773793338</v>
      </c>
      <c r="AF37" s="95">
        <v>92023</v>
      </c>
      <c r="AG37" s="95">
        <v>50648</v>
      </c>
      <c r="AH37" s="112">
        <f t="shared" si="37"/>
        <v>0.5503841430946611</v>
      </c>
      <c r="AI37" s="95">
        <v>88227</v>
      </c>
      <c r="AJ37" s="95">
        <v>49239</v>
      </c>
      <c r="AK37" s="112">
        <f t="shared" si="38"/>
        <v>0.55809446087932268</v>
      </c>
      <c r="AL37" s="95">
        <v>83709</v>
      </c>
      <c r="AM37" s="95">
        <v>46175</v>
      </c>
      <c r="AN37" s="112">
        <f t="shared" si="39"/>
        <v>0.55161332712133704</v>
      </c>
      <c r="AO37" s="95">
        <v>80487</v>
      </c>
      <c r="AP37" s="95">
        <v>46279</v>
      </c>
      <c r="AQ37" s="112">
        <f t="shared" si="46"/>
        <v>0.57498726502416542</v>
      </c>
      <c r="AR37" s="95">
        <v>83949</v>
      </c>
      <c r="AS37" s="95">
        <v>51483</v>
      </c>
      <c r="AT37" s="112">
        <f t="shared" si="47"/>
        <v>0.61326519672658397</v>
      </c>
      <c r="AU37" s="95">
        <v>85315</v>
      </c>
      <c r="AV37" s="95">
        <v>52303</v>
      </c>
      <c r="AW37" s="112">
        <f t="shared" si="48"/>
        <v>0.61305749282072319</v>
      </c>
    </row>
    <row r="38" spans="1:49" x14ac:dyDescent="0.2">
      <c r="A38" s="64" t="s">
        <v>27</v>
      </c>
      <c r="B38" s="150" t="s">
        <v>70</v>
      </c>
      <c r="C38" s="150" t="s">
        <v>70</v>
      </c>
      <c r="D38" s="150" t="s">
        <v>70</v>
      </c>
      <c r="E38" s="150" t="s">
        <v>70</v>
      </c>
      <c r="F38" s="150" t="s">
        <v>70</v>
      </c>
      <c r="G38" s="151" t="s">
        <v>70</v>
      </c>
      <c r="H38" s="150" t="s">
        <v>70</v>
      </c>
      <c r="I38" s="150" t="s">
        <v>70</v>
      </c>
      <c r="J38" s="150" t="s">
        <v>70</v>
      </c>
      <c r="K38" s="97" t="s">
        <v>70</v>
      </c>
      <c r="L38" s="97" t="s">
        <v>70</v>
      </c>
      <c r="M38" s="120"/>
      <c r="N38" s="97" t="s">
        <v>70</v>
      </c>
      <c r="O38" s="97" t="s">
        <v>70</v>
      </c>
      <c r="P38" s="120"/>
      <c r="Q38" s="95">
        <v>3843</v>
      </c>
      <c r="R38" s="95">
        <v>4780</v>
      </c>
      <c r="S38" s="120">
        <f t="shared" si="51"/>
        <v>1.2438199323445225</v>
      </c>
      <c r="T38" s="95">
        <v>3913</v>
      </c>
      <c r="U38" s="95">
        <v>2918</v>
      </c>
      <c r="V38" s="120">
        <f t="shared" si="52"/>
        <v>0.74571939688218758</v>
      </c>
      <c r="W38" s="95">
        <v>3960</v>
      </c>
      <c r="X38" s="95">
        <v>2675</v>
      </c>
      <c r="Y38" s="120">
        <f t="shared" si="53"/>
        <v>0.6755050505050505</v>
      </c>
      <c r="Z38" s="95">
        <v>3980</v>
      </c>
      <c r="AA38" s="95">
        <v>3434</v>
      </c>
      <c r="AB38" s="120">
        <f>AA38/Z38</f>
        <v>0.86281407035175883</v>
      </c>
      <c r="AC38" s="95">
        <v>3870</v>
      </c>
      <c r="AD38" s="95">
        <v>2376</v>
      </c>
      <c r="AE38" s="120">
        <f t="shared" si="55"/>
        <v>0.61395348837209307</v>
      </c>
      <c r="AF38" s="99">
        <v>3819</v>
      </c>
      <c r="AG38" s="99">
        <v>1607</v>
      </c>
      <c r="AH38" s="112">
        <f t="shared" si="37"/>
        <v>0.42079078292746791</v>
      </c>
      <c r="AI38" s="99">
        <v>3697</v>
      </c>
      <c r="AJ38" s="99">
        <v>2137</v>
      </c>
      <c r="AK38" s="112">
        <f t="shared" si="38"/>
        <v>0.57803624560454425</v>
      </c>
      <c r="AL38" s="99">
        <v>3612</v>
      </c>
      <c r="AM38" s="99">
        <v>1227</v>
      </c>
      <c r="AN38" s="112">
        <f t="shared" si="39"/>
        <v>0.33970099667774084</v>
      </c>
      <c r="AO38" s="99">
        <v>3472</v>
      </c>
      <c r="AP38" s="99">
        <v>1846.3436965966105</v>
      </c>
      <c r="AQ38" s="112">
        <f t="shared" si="46"/>
        <v>0.53178101860501459</v>
      </c>
      <c r="AR38" s="99">
        <v>3469</v>
      </c>
      <c r="AS38" s="99">
        <v>1579</v>
      </c>
      <c r="AT38" s="112">
        <f t="shared" si="47"/>
        <v>0.45517440184491209</v>
      </c>
      <c r="AU38" s="99">
        <v>3546</v>
      </c>
      <c r="AV38" s="99">
        <v>1612</v>
      </c>
      <c r="AW38" s="112">
        <f t="shared" si="48"/>
        <v>0.45459672870840384</v>
      </c>
    </row>
    <row r="39" spans="1:49" x14ac:dyDescent="0.2">
      <c r="A39" s="64" t="s">
        <v>26</v>
      </c>
      <c r="B39" s="237">
        <v>109771</v>
      </c>
      <c r="C39" s="237">
        <v>53422.996826647002</v>
      </c>
      <c r="D39" s="238">
        <v>0.49</v>
      </c>
      <c r="E39" s="228">
        <v>100601</v>
      </c>
      <c r="F39" s="228">
        <v>44800.947361595005</v>
      </c>
      <c r="G39" s="118">
        <f t="shared" si="6"/>
        <v>0.44533302215281168</v>
      </c>
      <c r="H39" s="143">
        <v>77568</v>
      </c>
      <c r="I39" s="143">
        <v>41284.287101783993</v>
      </c>
      <c r="J39" s="118">
        <f t="shared" si="32"/>
        <v>0.53223348677011129</v>
      </c>
      <c r="K39" s="95">
        <v>87667</v>
      </c>
      <c r="L39" s="95">
        <v>55394.937675436995</v>
      </c>
      <c r="M39" s="120">
        <f t="shared" si="49"/>
        <v>0.63187901576918337</v>
      </c>
      <c r="N39" s="97">
        <v>84144</v>
      </c>
      <c r="O39" s="97">
        <v>51722.202527818001</v>
      </c>
      <c r="P39" s="120">
        <f t="shared" si="50"/>
        <v>0.61468675755630819</v>
      </c>
      <c r="Q39" s="95">
        <v>79619</v>
      </c>
      <c r="R39" s="95">
        <v>49203</v>
      </c>
      <c r="S39" s="120">
        <f t="shared" si="51"/>
        <v>0.61798063276353632</v>
      </c>
      <c r="T39" s="95">
        <v>78793</v>
      </c>
      <c r="U39" s="95">
        <v>50203</v>
      </c>
      <c r="V39" s="120">
        <f t="shared" si="52"/>
        <v>0.63715050829388398</v>
      </c>
      <c r="W39" s="95">
        <v>75827</v>
      </c>
      <c r="X39" s="95">
        <v>45358</v>
      </c>
      <c r="Y39" s="120">
        <f t="shared" si="53"/>
        <v>0.59817743020296199</v>
      </c>
      <c r="Z39" s="95">
        <v>73517</v>
      </c>
      <c r="AA39" s="95">
        <v>46494</v>
      </c>
      <c r="AB39" s="120">
        <f t="shared" si="54"/>
        <v>0.63242515336588812</v>
      </c>
      <c r="AC39" s="95">
        <v>71716</v>
      </c>
      <c r="AD39" s="95">
        <v>38605</v>
      </c>
      <c r="AE39" s="120">
        <f t="shared" si="55"/>
        <v>0.53830386524624907</v>
      </c>
      <c r="AF39" s="99">
        <v>69365</v>
      </c>
      <c r="AG39" s="99">
        <v>43072</v>
      </c>
      <c r="AH39" s="112">
        <f t="shared" si="37"/>
        <v>0.62094716355510704</v>
      </c>
      <c r="AI39" s="99">
        <v>65722</v>
      </c>
      <c r="AJ39" s="99">
        <v>39141</v>
      </c>
      <c r="AK39" s="112">
        <f t="shared" si="38"/>
        <v>0.59555400018258731</v>
      </c>
      <c r="AL39" s="99">
        <v>61772</v>
      </c>
      <c r="AM39" s="99">
        <v>36679</v>
      </c>
      <c r="AN39" s="112">
        <f t="shared" si="39"/>
        <v>0.59378035355824643</v>
      </c>
      <c r="AO39" s="99">
        <v>58517</v>
      </c>
      <c r="AP39" s="99">
        <v>39056.097734094546</v>
      </c>
      <c r="AQ39" s="112">
        <f t="shared" si="46"/>
        <v>0.66743164779627362</v>
      </c>
      <c r="AR39" s="99">
        <v>60720</v>
      </c>
      <c r="AS39" s="99">
        <v>37909</v>
      </c>
      <c r="AT39" s="112">
        <f t="shared" si="47"/>
        <v>0.62432476943346504</v>
      </c>
      <c r="AU39" s="99">
        <v>60779</v>
      </c>
      <c r="AV39" s="99">
        <v>39288</v>
      </c>
      <c r="AW39" s="112">
        <f t="shared" si="48"/>
        <v>0.64640747626647366</v>
      </c>
    </row>
    <row r="40" spans="1:49" x14ac:dyDescent="0.2">
      <c r="A40" s="64" t="s">
        <v>25</v>
      </c>
      <c r="B40" s="237">
        <v>510127</v>
      </c>
      <c r="C40" s="237">
        <v>442420.73165403499</v>
      </c>
      <c r="D40" s="238">
        <v>0.87</v>
      </c>
      <c r="E40" s="228">
        <v>359447</v>
      </c>
      <c r="F40" s="228">
        <v>305205.033611283</v>
      </c>
      <c r="G40" s="118">
        <f t="shared" si="6"/>
        <v>0.84909606593262155</v>
      </c>
      <c r="H40" s="143">
        <v>246757</v>
      </c>
      <c r="I40" s="143">
        <v>221743.87430197501</v>
      </c>
      <c r="J40" s="118">
        <f t="shared" si="32"/>
        <v>0.89863255876013648</v>
      </c>
      <c r="K40" s="95">
        <v>335442</v>
      </c>
      <c r="L40" s="95">
        <v>294041.57605480199</v>
      </c>
      <c r="M40" s="120">
        <f t="shared" si="49"/>
        <v>0.87657948633385796</v>
      </c>
      <c r="N40" s="97">
        <v>349238</v>
      </c>
      <c r="O40" s="97">
        <v>295595.30277556897</v>
      </c>
      <c r="P40" s="120">
        <f t="shared" si="50"/>
        <v>0.84640074326267178</v>
      </c>
      <c r="Q40" s="95">
        <v>306992</v>
      </c>
      <c r="R40" s="95">
        <v>269462</v>
      </c>
      <c r="S40" s="120">
        <f t="shared" si="51"/>
        <v>0.87774925730963671</v>
      </c>
      <c r="T40" s="95">
        <v>274891</v>
      </c>
      <c r="U40" s="95">
        <v>259217</v>
      </c>
      <c r="V40" s="120">
        <f t="shared" si="52"/>
        <v>0.94298103611977113</v>
      </c>
      <c r="W40" s="95">
        <v>309187</v>
      </c>
      <c r="X40" s="95">
        <v>284266</v>
      </c>
      <c r="Y40" s="120">
        <f t="shared" si="53"/>
        <v>0.91939829294245878</v>
      </c>
      <c r="Z40" s="95">
        <v>403307</v>
      </c>
      <c r="AA40" s="95">
        <v>333633</v>
      </c>
      <c r="AB40" s="120">
        <f t="shared" si="54"/>
        <v>0.82724326629589862</v>
      </c>
      <c r="AC40" s="95">
        <v>418248</v>
      </c>
      <c r="AD40" s="95">
        <v>346837</v>
      </c>
      <c r="AE40" s="120">
        <f t="shared" si="55"/>
        <v>0.8292615864271915</v>
      </c>
      <c r="AF40" s="99">
        <v>421935</v>
      </c>
      <c r="AG40" s="99">
        <v>360496</v>
      </c>
      <c r="AH40" s="112">
        <f t="shared" si="37"/>
        <v>0.85438752414471419</v>
      </c>
      <c r="AI40" s="99">
        <v>413801</v>
      </c>
      <c r="AJ40" s="99">
        <v>344340</v>
      </c>
      <c r="AK40" s="112">
        <f t="shared" si="38"/>
        <v>0.83213912001179313</v>
      </c>
      <c r="AL40" s="99">
        <v>336718</v>
      </c>
      <c r="AM40" s="99">
        <v>275726</v>
      </c>
      <c r="AN40" s="112">
        <f t="shared" si="39"/>
        <v>0.8188632624332528</v>
      </c>
      <c r="AO40" s="99">
        <v>287027</v>
      </c>
      <c r="AP40" s="99">
        <v>257604.80828777002</v>
      </c>
      <c r="AQ40" s="112">
        <f t="shared" si="46"/>
        <v>0.89749329605845451</v>
      </c>
      <c r="AR40" s="99">
        <v>391089</v>
      </c>
      <c r="AS40" s="99">
        <v>351477</v>
      </c>
      <c r="AT40" s="112">
        <f t="shared" si="47"/>
        <v>0.89871359204682311</v>
      </c>
      <c r="AU40" s="99">
        <v>345547</v>
      </c>
      <c r="AV40" s="99">
        <v>304968</v>
      </c>
      <c r="AW40" s="112">
        <f t="shared" si="48"/>
        <v>0.88256590275707791</v>
      </c>
    </row>
    <row r="41" spans="1:49" x14ac:dyDescent="0.2">
      <c r="A41" s="64" t="s">
        <v>64</v>
      </c>
      <c r="B41" s="237">
        <v>567736</v>
      </c>
      <c r="C41" s="237">
        <v>104690.54718877299</v>
      </c>
      <c r="D41" s="238">
        <v>0.18</v>
      </c>
      <c r="E41" s="228">
        <v>585311</v>
      </c>
      <c r="F41" s="228">
        <v>87475.981598479993</v>
      </c>
      <c r="G41" s="118">
        <f t="shared" si="6"/>
        <v>0.14945214014170244</v>
      </c>
      <c r="H41" s="143">
        <v>570324</v>
      </c>
      <c r="I41" s="143">
        <v>82350.903035718002</v>
      </c>
      <c r="J41" s="118">
        <f t="shared" si="32"/>
        <v>0.14439319235332548</v>
      </c>
      <c r="K41" s="95">
        <v>541970</v>
      </c>
      <c r="L41" s="95">
        <v>85697.352400942007</v>
      </c>
      <c r="M41" s="120">
        <f t="shared" si="49"/>
        <v>0.15812194844906916</v>
      </c>
      <c r="N41" s="97">
        <v>505425</v>
      </c>
      <c r="O41" s="97">
        <v>83439.958813733989</v>
      </c>
      <c r="P41" s="120">
        <f t="shared" si="50"/>
        <v>0.16508870517630506</v>
      </c>
      <c r="Q41" s="95">
        <v>483175</v>
      </c>
      <c r="R41" s="95">
        <v>249323</v>
      </c>
      <c r="S41" s="120">
        <f t="shared" si="51"/>
        <v>0.51600972732446837</v>
      </c>
      <c r="T41" s="95">
        <v>462177</v>
      </c>
      <c r="U41" s="95">
        <v>250461</v>
      </c>
      <c r="V41" s="120">
        <f t="shared" si="52"/>
        <v>0.54191575954666715</v>
      </c>
      <c r="W41" s="95">
        <v>440473</v>
      </c>
      <c r="X41" s="95">
        <v>225071</v>
      </c>
      <c r="Y41" s="120">
        <f t="shared" si="53"/>
        <v>0.51097570112129465</v>
      </c>
      <c r="Z41" s="95">
        <v>405042</v>
      </c>
      <c r="AA41" s="95">
        <v>268023</v>
      </c>
      <c r="AB41" s="120">
        <f t="shared" si="54"/>
        <v>0.66171656272682833</v>
      </c>
      <c r="AC41" s="95">
        <v>368251</v>
      </c>
      <c r="AD41" s="95">
        <v>258213</v>
      </c>
      <c r="AE41" s="120">
        <f t="shared" si="55"/>
        <v>0.70118750526135709</v>
      </c>
      <c r="AF41" s="99">
        <v>349897</v>
      </c>
      <c r="AG41" s="99">
        <v>288787</v>
      </c>
      <c r="AH41" s="112">
        <f t="shared" si="37"/>
        <v>0.82534860258876186</v>
      </c>
      <c r="AI41" s="99">
        <v>337571</v>
      </c>
      <c r="AJ41" s="99">
        <v>267462</v>
      </c>
      <c r="AK41" s="112">
        <f t="shared" si="38"/>
        <v>0.79231332075326377</v>
      </c>
      <c r="AL41" s="99">
        <v>322134</v>
      </c>
      <c r="AM41" s="99">
        <v>267019</v>
      </c>
      <c r="AN41" s="112">
        <f t="shared" si="39"/>
        <v>0.82890660408401473</v>
      </c>
      <c r="AO41" s="99">
        <v>312084</v>
      </c>
      <c r="AP41" s="99">
        <v>243607</v>
      </c>
      <c r="AQ41" s="112">
        <f t="shared" si="46"/>
        <v>0.78058151010625343</v>
      </c>
      <c r="AR41" s="99">
        <v>298894</v>
      </c>
      <c r="AS41" s="99">
        <v>232941</v>
      </c>
      <c r="AT41" s="112">
        <f t="shared" si="47"/>
        <v>0.77934317851813684</v>
      </c>
      <c r="AU41" s="99">
        <v>289632</v>
      </c>
      <c r="AV41" s="99">
        <v>223107</v>
      </c>
      <c r="AW41" s="112">
        <f t="shared" si="48"/>
        <v>0.77031198210142526</v>
      </c>
    </row>
    <row r="42" spans="1:49" x14ac:dyDescent="0.2">
      <c r="A42" s="64" t="s">
        <v>24</v>
      </c>
      <c r="B42" s="237">
        <v>105650</v>
      </c>
      <c r="C42" s="237">
        <v>60634.013961457</v>
      </c>
      <c r="D42" s="238">
        <v>0.56999999999999995</v>
      </c>
      <c r="E42" s="228">
        <v>86345</v>
      </c>
      <c r="F42" s="228">
        <v>58211.998322564999</v>
      </c>
      <c r="G42" s="118">
        <f t="shared" si="6"/>
        <v>0.674179145550582</v>
      </c>
      <c r="H42" s="143">
        <v>74770</v>
      </c>
      <c r="I42" s="143">
        <v>52001.956717247005</v>
      </c>
      <c r="J42" s="118">
        <f t="shared" si="32"/>
        <v>0.69549226584521873</v>
      </c>
      <c r="K42" s="95">
        <v>70238</v>
      </c>
      <c r="L42" s="95">
        <v>48010.366478525</v>
      </c>
      <c r="M42" s="120">
        <f t="shared" si="49"/>
        <v>0.68353834788184464</v>
      </c>
      <c r="N42" s="97">
        <v>67406</v>
      </c>
      <c r="O42" s="97">
        <v>48646.502666246</v>
      </c>
      <c r="P42" s="120">
        <f t="shared" si="50"/>
        <v>0.72169395404334924</v>
      </c>
      <c r="Q42" s="95">
        <v>65184</v>
      </c>
      <c r="R42" s="95">
        <v>49691</v>
      </c>
      <c r="S42" s="120">
        <f t="shared" si="51"/>
        <v>0.76231897398134507</v>
      </c>
      <c r="T42" s="95">
        <v>62971</v>
      </c>
      <c r="U42" s="95">
        <v>42339</v>
      </c>
      <c r="V42" s="120">
        <f t="shared" si="52"/>
        <v>0.67235711676803611</v>
      </c>
      <c r="W42" s="95">
        <v>60564</v>
      </c>
      <c r="X42" s="95">
        <v>44390</v>
      </c>
      <c r="Y42" s="120">
        <f t="shared" si="53"/>
        <v>0.73294366290205404</v>
      </c>
      <c r="Z42" s="95">
        <v>58069</v>
      </c>
      <c r="AA42" s="95">
        <v>41066</v>
      </c>
      <c r="AB42" s="120">
        <f t="shared" si="54"/>
        <v>0.70719316674990096</v>
      </c>
      <c r="AC42" s="95">
        <v>55930</v>
      </c>
      <c r="AD42" s="95">
        <v>37924</v>
      </c>
      <c r="AE42" s="120">
        <f t="shared" si="55"/>
        <v>0.67806186304308957</v>
      </c>
      <c r="AF42" s="99">
        <v>53743</v>
      </c>
      <c r="AG42" s="99">
        <v>41061</v>
      </c>
      <c r="AH42" s="112">
        <f t="shared" si="37"/>
        <v>0.76402508233630428</v>
      </c>
      <c r="AI42" s="99">
        <v>51286</v>
      </c>
      <c r="AJ42" s="99">
        <v>39504</v>
      </c>
      <c r="AK42" s="112">
        <f t="shared" si="38"/>
        <v>0.77026868931092307</v>
      </c>
      <c r="AL42" s="99">
        <v>48600</v>
      </c>
      <c r="AM42" s="99">
        <v>39653</v>
      </c>
      <c r="AN42" s="112">
        <f t="shared" si="39"/>
        <v>0.81590534979423868</v>
      </c>
      <c r="AO42" s="99">
        <v>47062</v>
      </c>
      <c r="AP42" s="99">
        <v>40456</v>
      </c>
      <c r="AQ42" s="112">
        <f t="shared" si="46"/>
        <v>0.85963197484169818</v>
      </c>
      <c r="AR42" s="99">
        <v>46125</v>
      </c>
      <c r="AS42" s="99">
        <v>39475</v>
      </c>
      <c r="AT42" s="112">
        <f t="shared" si="47"/>
        <v>0.85582655826558263</v>
      </c>
      <c r="AU42" s="99">
        <v>43096</v>
      </c>
      <c r="AV42" s="99">
        <v>34354</v>
      </c>
      <c r="AW42" s="112">
        <f t="shared" si="48"/>
        <v>0.79715054761462778</v>
      </c>
    </row>
    <row r="43" spans="1:49" x14ac:dyDescent="0.2">
      <c r="A43" s="64" t="s">
        <v>23</v>
      </c>
      <c r="B43" s="237">
        <v>1211</v>
      </c>
      <c r="C43" s="237">
        <v>72.278579227999998</v>
      </c>
      <c r="D43" s="238">
        <v>0.06</v>
      </c>
      <c r="E43" s="228">
        <v>2109</v>
      </c>
      <c r="F43" s="228">
        <v>75.551401505000001</v>
      </c>
      <c r="G43" s="118">
        <f t="shared" si="6"/>
        <v>3.582332930535799E-2</v>
      </c>
      <c r="H43" s="143">
        <v>1757</v>
      </c>
      <c r="I43" s="143">
        <v>117.60952495299999</v>
      </c>
      <c r="J43" s="118">
        <f t="shared" si="32"/>
        <v>6.6937692062037563E-2</v>
      </c>
      <c r="K43" s="95">
        <v>1737</v>
      </c>
      <c r="L43" s="95">
        <v>114.26830006200001</v>
      </c>
      <c r="M43" s="120">
        <f t="shared" si="49"/>
        <v>6.57848589879102E-2</v>
      </c>
      <c r="N43" s="97">
        <v>1668</v>
      </c>
      <c r="O43" s="97">
        <v>96.142562827999996</v>
      </c>
      <c r="P43" s="120">
        <f t="shared" si="50"/>
        <v>5.7639426155875299E-2</v>
      </c>
      <c r="Q43" s="95">
        <v>1580</v>
      </c>
      <c r="R43" s="95">
        <v>89</v>
      </c>
      <c r="S43" s="120">
        <f t="shared" si="51"/>
        <v>5.6329113924050635E-2</v>
      </c>
      <c r="T43" s="95">
        <v>1520</v>
      </c>
      <c r="U43" s="95">
        <v>118</v>
      </c>
      <c r="V43" s="120">
        <f t="shared" si="52"/>
        <v>7.7631578947368426E-2</v>
      </c>
      <c r="W43" s="95">
        <v>1508</v>
      </c>
      <c r="X43" s="95">
        <v>197</v>
      </c>
      <c r="Y43" s="120">
        <f t="shared" si="53"/>
        <v>0.13063660477453581</v>
      </c>
      <c r="Z43" s="95">
        <v>1478</v>
      </c>
      <c r="AA43" s="95">
        <v>73</v>
      </c>
      <c r="AB43" s="120">
        <f t="shared" si="54"/>
        <v>4.9391069012178622E-2</v>
      </c>
      <c r="AC43" s="95">
        <v>1438</v>
      </c>
      <c r="AD43" s="95">
        <v>176</v>
      </c>
      <c r="AE43" s="120">
        <f t="shared" si="55"/>
        <v>0.12239221140472879</v>
      </c>
      <c r="AF43" s="99">
        <v>1413</v>
      </c>
      <c r="AG43" s="99">
        <v>277</v>
      </c>
      <c r="AH43" s="112">
        <f t="shared" si="37"/>
        <v>0.19603680113234254</v>
      </c>
      <c r="AI43" s="99">
        <v>1456</v>
      </c>
      <c r="AJ43" s="99">
        <v>153</v>
      </c>
      <c r="AK43" s="112">
        <f t="shared" si="38"/>
        <v>0.10508241758241758</v>
      </c>
      <c r="AL43" s="99">
        <v>1493</v>
      </c>
      <c r="AM43" s="99">
        <v>213</v>
      </c>
      <c r="AN43" s="112">
        <f t="shared" si="39"/>
        <v>0.14266577361018085</v>
      </c>
      <c r="AO43" s="99">
        <v>1541</v>
      </c>
      <c r="AP43" s="99">
        <v>448.24919914663366</v>
      </c>
      <c r="AQ43" s="112">
        <f t="shared" si="46"/>
        <v>0.29088202410553776</v>
      </c>
      <c r="AR43" s="99">
        <v>1749</v>
      </c>
      <c r="AS43" s="99">
        <v>624</v>
      </c>
      <c r="AT43" s="112">
        <f t="shared" si="47"/>
        <v>0.35677530017152659</v>
      </c>
      <c r="AU43" s="99">
        <v>1844</v>
      </c>
      <c r="AV43" s="99">
        <v>657</v>
      </c>
      <c r="AW43" s="112">
        <f t="shared" si="48"/>
        <v>0.35629067245119306</v>
      </c>
    </row>
    <row r="44" spans="1:49" x14ac:dyDescent="0.2">
      <c r="A44" s="64" t="s">
        <v>22</v>
      </c>
      <c r="B44" s="237">
        <v>38572</v>
      </c>
      <c r="C44" s="237">
        <v>27367.423275943001</v>
      </c>
      <c r="D44" s="238">
        <v>0.71</v>
      </c>
      <c r="E44" s="228">
        <v>47992</v>
      </c>
      <c r="F44" s="228">
        <v>27676.309082394</v>
      </c>
      <c r="G44" s="118">
        <f t="shared" si="6"/>
        <v>0.5766858868643524</v>
      </c>
      <c r="H44" s="143">
        <v>43708</v>
      </c>
      <c r="I44" s="143">
        <v>26472.181472133001</v>
      </c>
      <c r="J44" s="118">
        <f t="shared" si="32"/>
        <v>0.60565986712119069</v>
      </c>
      <c r="K44" s="95">
        <v>38844</v>
      </c>
      <c r="L44" s="95">
        <v>28945.919536752001</v>
      </c>
      <c r="M44" s="120">
        <f t="shared" si="49"/>
        <v>0.74518380024590669</v>
      </c>
      <c r="N44" s="97">
        <v>38249</v>
      </c>
      <c r="O44" s="97">
        <v>27735.794599090001</v>
      </c>
      <c r="P44" s="120">
        <f t="shared" si="50"/>
        <v>0.72513777089832421</v>
      </c>
      <c r="Q44" s="95">
        <v>37340</v>
      </c>
      <c r="R44" s="95">
        <v>27152</v>
      </c>
      <c r="S44" s="120">
        <f t="shared" si="51"/>
        <v>0.72715586502410279</v>
      </c>
      <c r="T44" s="95">
        <v>36235</v>
      </c>
      <c r="U44" s="95">
        <v>24251</v>
      </c>
      <c r="V44" s="120">
        <f t="shared" si="52"/>
        <v>0.66927004277632118</v>
      </c>
      <c r="W44" s="95">
        <v>35206</v>
      </c>
      <c r="X44" s="95">
        <v>23505</v>
      </c>
      <c r="Y44" s="120">
        <f t="shared" si="53"/>
        <v>0.66764187922513207</v>
      </c>
      <c r="Z44" s="95">
        <v>35075</v>
      </c>
      <c r="AA44" s="95">
        <v>21605</v>
      </c>
      <c r="AB44" s="120">
        <f t="shared" si="54"/>
        <v>0.61596578759800424</v>
      </c>
      <c r="AC44" s="95">
        <v>34267</v>
      </c>
      <c r="AD44" s="95">
        <v>22466</v>
      </c>
      <c r="AE44" s="120">
        <f t="shared" si="55"/>
        <v>0.65561619050398345</v>
      </c>
      <c r="AF44" s="99">
        <v>33672</v>
      </c>
      <c r="AG44" s="99">
        <v>22198</v>
      </c>
      <c r="AH44" s="112">
        <f t="shared" si="37"/>
        <v>0.65924210026134478</v>
      </c>
      <c r="AI44" s="99">
        <v>33264</v>
      </c>
      <c r="AJ44" s="99">
        <v>20229</v>
      </c>
      <c r="AK44" s="112">
        <f t="shared" si="38"/>
        <v>0.60813492063492058</v>
      </c>
      <c r="AL44" s="99">
        <v>32755</v>
      </c>
      <c r="AM44" s="99">
        <v>20676</v>
      </c>
      <c r="AN44" s="112">
        <f t="shared" si="39"/>
        <v>0.63123187299648909</v>
      </c>
      <c r="AO44" s="99">
        <v>32653</v>
      </c>
      <c r="AP44" s="99">
        <v>21169</v>
      </c>
      <c r="AQ44" s="112">
        <f t="shared" si="46"/>
        <v>0.64830184056595108</v>
      </c>
      <c r="AR44" s="99">
        <v>33172</v>
      </c>
      <c r="AS44" s="99">
        <v>20079</v>
      </c>
      <c r="AT44" s="112">
        <f t="shared" si="47"/>
        <v>0.60529965030748822</v>
      </c>
      <c r="AU44" s="99">
        <v>33013</v>
      </c>
      <c r="AV44" s="99">
        <v>19358</v>
      </c>
      <c r="AW44" s="112">
        <f t="shared" si="48"/>
        <v>0.58637506436858211</v>
      </c>
    </row>
    <row r="45" spans="1:49" x14ac:dyDescent="0.2">
      <c r="A45" s="64" t="s">
        <v>21</v>
      </c>
      <c r="B45" s="237">
        <v>57709</v>
      </c>
      <c r="C45" s="237">
        <v>19029.793452477003</v>
      </c>
      <c r="D45" s="238">
        <v>0.33</v>
      </c>
      <c r="E45" s="228">
        <v>48298</v>
      </c>
      <c r="F45" s="228">
        <v>18378.619412573004</v>
      </c>
      <c r="G45" s="118">
        <f t="shared" si="6"/>
        <v>0.38052547543527687</v>
      </c>
      <c r="H45" s="143">
        <v>44077</v>
      </c>
      <c r="I45" s="143">
        <v>20925.346364189998</v>
      </c>
      <c r="J45" s="118">
        <f t="shared" si="32"/>
        <v>0.47474524954488734</v>
      </c>
      <c r="K45" s="95">
        <v>39949</v>
      </c>
      <c r="L45" s="95">
        <v>18560.265395014998</v>
      </c>
      <c r="M45" s="120">
        <f t="shared" si="49"/>
        <v>0.46459899859858816</v>
      </c>
      <c r="N45" s="97">
        <v>39155</v>
      </c>
      <c r="O45" s="97">
        <v>19179.754148223001</v>
      </c>
      <c r="P45" s="120">
        <f t="shared" si="50"/>
        <v>0.48984176090468651</v>
      </c>
      <c r="Q45" s="95">
        <v>38224</v>
      </c>
      <c r="R45" s="95">
        <v>27409</v>
      </c>
      <c r="S45" s="120">
        <f t="shared" si="51"/>
        <v>0.71706257848472166</v>
      </c>
      <c r="T45" s="95">
        <v>37432</v>
      </c>
      <c r="U45" s="95">
        <v>25730</v>
      </c>
      <c r="V45" s="120">
        <f t="shared" si="52"/>
        <v>0.68737978200470184</v>
      </c>
      <c r="W45" s="95">
        <v>36671</v>
      </c>
      <c r="X45" s="95">
        <v>25524</v>
      </c>
      <c r="Y45" s="120">
        <f t="shared" si="53"/>
        <v>0.69602683319244085</v>
      </c>
      <c r="Z45" s="95">
        <v>35727</v>
      </c>
      <c r="AA45" s="95">
        <v>25282</v>
      </c>
      <c r="AB45" s="120">
        <f t="shared" si="54"/>
        <v>0.70764407870797996</v>
      </c>
      <c r="AC45" s="95">
        <v>34840</v>
      </c>
      <c r="AD45" s="95">
        <v>23566</v>
      </c>
      <c r="AE45" s="120">
        <f t="shared" si="55"/>
        <v>0.67640642939150397</v>
      </c>
      <c r="AF45" s="99">
        <v>34368</v>
      </c>
      <c r="AG45" s="99">
        <v>22353</v>
      </c>
      <c r="AH45" s="112">
        <f t="shared" si="37"/>
        <v>0.65040153631284914</v>
      </c>
      <c r="AI45" s="99">
        <v>33662</v>
      </c>
      <c r="AJ45" s="99">
        <v>22167</v>
      </c>
      <c r="AK45" s="112">
        <f t="shared" si="38"/>
        <v>0.65851702216148778</v>
      </c>
      <c r="AL45" s="99">
        <v>32682</v>
      </c>
      <c r="AM45" s="99">
        <v>20331</v>
      </c>
      <c r="AN45" s="112">
        <f t="shared" si="39"/>
        <v>0.62208555167982371</v>
      </c>
      <c r="AO45" s="99">
        <v>32429</v>
      </c>
      <c r="AP45" s="99">
        <v>21697</v>
      </c>
      <c r="AQ45" s="112">
        <f t="shared" si="46"/>
        <v>0.66906164235714949</v>
      </c>
      <c r="AR45" s="99">
        <v>32471</v>
      </c>
      <c r="AS45" s="99">
        <v>21488</v>
      </c>
      <c r="AT45" s="112">
        <f t="shared" si="47"/>
        <v>0.66175972406147021</v>
      </c>
      <c r="AU45" s="99">
        <v>31410</v>
      </c>
      <c r="AV45" s="99">
        <v>19833</v>
      </c>
      <c r="AW45" s="112">
        <f t="shared" si="48"/>
        <v>0.63142311365807069</v>
      </c>
    </row>
    <row r="46" spans="1:49" x14ac:dyDescent="0.2">
      <c r="A46" s="64" t="s">
        <v>20</v>
      </c>
      <c r="B46" s="237">
        <v>60195</v>
      </c>
      <c r="C46" s="237">
        <v>16435.708789911001</v>
      </c>
      <c r="D46" s="238">
        <v>0.27</v>
      </c>
      <c r="E46" s="228">
        <v>51145</v>
      </c>
      <c r="F46" s="228">
        <v>14458.718272808001</v>
      </c>
      <c r="G46" s="118">
        <f t="shared" si="6"/>
        <v>0.28270052346872621</v>
      </c>
      <c r="H46" s="143">
        <v>43024</v>
      </c>
      <c r="I46" s="143">
        <v>13387.859741138</v>
      </c>
      <c r="J46" s="118">
        <f t="shared" si="32"/>
        <v>0.31117189803686313</v>
      </c>
      <c r="K46" s="95">
        <v>42065</v>
      </c>
      <c r="L46" s="95">
        <v>15436.438928809001</v>
      </c>
      <c r="M46" s="120">
        <f t="shared" si="49"/>
        <v>0.36696633611812673</v>
      </c>
      <c r="N46" s="97">
        <v>40584</v>
      </c>
      <c r="O46" s="97">
        <v>12915.568376721001</v>
      </c>
      <c r="P46" s="120">
        <f t="shared" si="50"/>
        <v>0.31824286360932885</v>
      </c>
      <c r="Q46" s="95">
        <v>39666</v>
      </c>
      <c r="R46" s="95">
        <v>14303</v>
      </c>
      <c r="S46" s="120">
        <f t="shared" si="51"/>
        <v>0.36058589219986892</v>
      </c>
      <c r="T46" s="95">
        <v>38407</v>
      </c>
      <c r="U46" s="95">
        <v>12290</v>
      </c>
      <c r="V46" s="120">
        <f t="shared" si="52"/>
        <v>0.31999375113911527</v>
      </c>
      <c r="W46" s="95">
        <v>37516</v>
      </c>
      <c r="X46" s="95">
        <v>14005</v>
      </c>
      <c r="Y46" s="120">
        <f t="shared" si="53"/>
        <v>0.37330738884742509</v>
      </c>
      <c r="Z46" s="95">
        <v>36455</v>
      </c>
      <c r="AA46" s="95">
        <v>11251</v>
      </c>
      <c r="AB46" s="120">
        <f t="shared" si="54"/>
        <v>0.30862707447538062</v>
      </c>
      <c r="AC46" s="95">
        <v>35563</v>
      </c>
      <c r="AD46" s="95">
        <v>11084</v>
      </c>
      <c r="AE46" s="120">
        <f t="shared" si="55"/>
        <v>0.31167224362399121</v>
      </c>
      <c r="AF46" s="99">
        <v>34907</v>
      </c>
      <c r="AG46" s="99">
        <v>13574</v>
      </c>
      <c r="AH46" s="112">
        <f t="shared" si="37"/>
        <v>0.38886183287019793</v>
      </c>
      <c r="AI46" s="99">
        <v>33162</v>
      </c>
      <c r="AJ46" s="99">
        <v>11764</v>
      </c>
      <c r="AK46" s="112">
        <f t="shared" si="38"/>
        <v>0.35474338097822811</v>
      </c>
      <c r="AL46" s="99">
        <v>31235</v>
      </c>
      <c r="AM46" s="99">
        <v>9860</v>
      </c>
      <c r="AN46" s="112">
        <f t="shared" si="39"/>
        <v>0.31567152233071877</v>
      </c>
      <c r="AO46" s="99">
        <v>29705</v>
      </c>
      <c r="AP46" s="99">
        <v>12485</v>
      </c>
      <c r="AQ46" s="112">
        <f t="shared" si="46"/>
        <v>0.4202996128597879</v>
      </c>
      <c r="AR46" s="99">
        <v>31103</v>
      </c>
      <c r="AS46" s="99">
        <v>12556</v>
      </c>
      <c r="AT46" s="112">
        <f t="shared" si="47"/>
        <v>0.40369096228659612</v>
      </c>
      <c r="AU46" s="99">
        <v>31871</v>
      </c>
      <c r="AV46" s="99">
        <v>13339</v>
      </c>
      <c r="AW46" s="112">
        <f t="shared" si="48"/>
        <v>0.4185309529038938</v>
      </c>
    </row>
    <row r="47" spans="1:49" x14ac:dyDescent="0.2">
      <c r="A47" s="64" t="s">
        <v>19</v>
      </c>
      <c r="B47" s="237">
        <v>1211</v>
      </c>
      <c r="C47" s="237">
        <v>2881.7782831420004</v>
      </c>
      <c r="D47" s="238">
        <v>2.38</v>
      </c>
      <c r="E47" s="228">
        <v>2297</v>
      </c>
      <c r="F47" s="228">
        <v>2931.0939402659997</v>
      </c>
      <c r="G47" s="118">
        <f t="shared" si="6"/>
        <v>1.276053086750544</v>
      </c>
      <c r="H47" s="143">
        <v>1981</v>
      </c>
      <c r="I47" s="143">
        <v>4646.0237102809997</v>
      </c>
      <c r="J47" s="118">
        <f t="shared" si="32"/>
        <v>2.3452921303791014</v>
      </c>
      <c r="K47" s="95">
        <v>1836</v>
      </c>
      <c r="L47" s="95">
        <v>3769.9600842340001</v>
      </c>
      <c r="M47" s="120">
        <f t="shared" si="49"/>
        <v>2.0533551657047933</v>
      </c>
      <c r="N47" s="97">
        <v>1839</v>
      </c>
      <c r="O47" s="97">
        <v>3486.8805579120003</v>
      </c>
      <c r="P47" s="120">
        <f t="shared" si="50"/>
        <v>1.896074256613377</v>
      </c>
      <c r="Q47" s="95">
        <v>1635</v>
      </c>
      <c r="R47" s="95">
        <v>1352</v>
      </c>
      <c r="S47" s="120">
        <f t="shared" si="51"/>
        <v>0.82691131498470949</v>
      </c>
      <c r="T47" s="95">
        <v>1648</v>
      </c>
      <c r="U47" s="95">
        <v>1303</v>
      </c>
      <c r="V47" s="120">
        <f t="shared" si="52"/>
        <v>0.79065533980582525</v>
      </c>
      <c r="W47" s="95">
        <v>1655</v>
      </c>
      <c r="X47" s="95">
        <v>1309</v>
      </c>
      <c r="Y47" s="120">
        <f t="shared" si="53"/>
        <v>0.79093655589123868</v>
      </c>
      <c r="Z47" s="95">
        <v>1651</v>
      </c>
      <c r="AA47" s="95">
        <v>1293</v>
      </c>
      <c r="AB47" s="120">
        <f t="shared" si="54"/>
        <v>0.78316172016959418</v>
      </c>
      <c r="AC47" s="95">
        <v>1605</v>
      </c>
      <c r="AD47" s="95">
        <v>1149</v>
      </c>
      <c r="AE47" s="120">
        <f t="shared" si="55"/>
        <v>0.71588785046728975</v>
      </c>
      <c r="AF47" s="99">
        <v>1580</v>
      </c>
      <c r="AG47" s="99">
        <v>1055</v>
      </c>
      <c r="AH47" s="112">
        <f t="shared" si="37"/>
        <v>0.66772151898734178</v>
      </c>
      <c r="AI47" s="99">
        <v>1499</v>
      </c>
      <c r="AJ47" s="99">
        <v>987</v>
      </c>
      <c r="AK47" s="112">
        <f t="shared" si="38"/>
        <v>0.65843895930620411</v>
      </c>
      <c r="AL47" s="99">
        <v>1434</v>
      </c>
      <c r="AM47" s="99">
        <v>1154</v>
      </c>
      <c r="AN47" s="112">
        <f t="shared" si="39"/>
        <v>0.80474198047419809</v>
      </c>
      <c r="AO47" s="99">
        <v>1353</v>
      </c>
      <c r="AP47" s="99">
        <v>1167.7762451365006</v>
      </c>
      <c r="AQ47" s="112">
        <f t="shared" si="46"/>
        <v>0.86310143764708103</v>
      </c>
      <c r="AR47" s="99">
        <v>1331</v>
      </c>
      <c r="AS47" s="99">
        <v>1269</v>
      </c>
      <c r="AT47" s="112">
        <f t="shared" si="47"/>
        <v>0.9534184823441022</v>
      </c>
      <c r="AU47" s="99">
        <v>1322</v>
      </c>
      <c r="AV47" s="99">
        <v>1347</v>
      </c>
      <c r="AW47" s="112">
        <f t="shared" si="48"/>
        <v>1.018910741301059</v>
      </c>
    </row>
    <row r="48" spans="1:49" x14ac:dyDescent="0.2">
      <c r="A48" s="64" t="s">
        <v>18</v>
      </c>
      <c r="B48" s="237">
        <v>181270</v>
      </c>
      <c r="C48" s="237">
        <v>66726.440151709001</v>
      </c>
      <c r="D48" s="238">
        <v>0.37</v>
      </c>
      <c r="E48" s="228">
        <v>164774</v>
      </c>
      <c r="F48" s="228">
        <v>57502.321514106006</v>
      </c>
      <c r="G48" s="118">
        <f t="shared" si="6"/>
        <v>0.34897691088464206</v>
      </c>
      <c r="H48" s="143">
        <v>143978</v>
      </c>
      <c r="I48" s="143">
        <v>59043.242072934998</v>
      </c>
      <c r="J48" s="118">
        <f t="shared" si="32"/>
        <v>0.41008516629578823</v>
      </c>
      <c r="K48" s="95">
        <v>142626</v>
      </c>
      <c r="L48" s="95">
        <v>62930.405253644996</v>
      </c>
      <c r="M48" s="120">
        <f t="shared" si="49"/>
        <v>0.44122674164349412</v>
      </c>
      <c r="N48" s="97">
        <v>137236</v>
      </c>
      <c r="O48" s="97">
        <v>58801.975108228995</v>
      </c>
      <c r="P48" s="120">
        <f t="shared" si="50"/>
        <v>0.42847339698205278</v>
      </c>
      <c r="Q48" s="95">
        <v>133035</v>
      </c>
      <c r="R48" s="95">
        <v>56948</v>
      </c>
      <c r="S48" s="120">
        <f t="shared" si="51"/>
        <v>0.42806780170631786</v>
      </c>
      <c r="T48" s="95">
        <v>129542</v>
      </c>
      <c r="U48" s="95">
        <v>53262</v>
      </c>
      <c r="V48" s="120">
        <f>U48/T48</f>
        <v>0.41115622732395674</v>
      </c>
      <c r="W48" s="95">
        <v>125228</v>
      </c>
      <c r="X48" s="95">
        <v>52964</v>
      </c>
      <c r="Y48" s="120">
        <f>X48/W48</f>
        <v>0.42294055642508066</v>
      </c>
      <c r="Z48" s="95">
        <v>120438</v>
      </c>
      <c r="AA48" s="95">
        <v>48809</v>
      </c>
      <c r="AB48" s="120">
        <f>AA48/Z48</f>
        <v>0.40526245869243926</v>
      </c>
      <c r="AC48" s="95">
        <v>116086</v>
      </c>
      <c r="AD48" s="95">
        <v>45246</v>
      </c>
      <c r="AE48" s="120">
        <f t="shared" si="55"/>
        <v>0.38976276209017452</v>
      </c>
      <c r="AF48" s="99">
        <v>113361</v>
      </c>
      <c r="AG48" s="99">
        <v>45178</v>
      </c>
      <c r="AH48" s="112">
        <f t="shared" si="37"/>
        <v>0.39853212304055186</v>
      </c>
      <c r="AI48" s="99">
        <v>110276</v>
      </c>
      <c r="AJ48" s="99">
        <v>46765</v>
      </c>
      <c r="AK48" s="112">
        <f t="shared" si="38"/>
        <v>0.42407232761434943</v>
      </c>
      <c r="AL48" s="99">
        <v>106020</v>
      </c>
      <c r="AM48" s="99">
        <v>40928</v>
      </c>
      <c r="AN48" s="112">
        <f t="shared" si="39"/>
        <v>0.3860403697415582</v>
      </c>
      <c r="AO48" s="99">
        <v>101851</v>
      </c>
      <c r="AP48" s="99">
        <v>40645</v>
      </c>
      <c r="AQ48" s="112">
        <f t="shared" si="46"/>
        <v>0.39906333762064194</v>
      </c>
      <c r="AR48" s="99">
        <v>102034</v>
      </c>
      <c r="AS48" s="99">
        <v>43427</v>
      </c>
      <c r="AT48" s="112">
        <f t="shared" si="47"/>
        <v>0.42561303095046749</v>
      </c>
      <c r="AU48" s="99">
        <v>98953</v>
      </c>
      <c r="AV48" s="99">
        <v>40103</v>
      </c>
      <c r="AW48" s="112">
        <f t="shared" si="48"/>
        <v>0.40527321051408244</v>
      </c>
    </row>
    <row r="49" spans="1:49" x14ac:dyDescent="0.2">
      <c r="A49" s="64" t="s">
        <v>17</v>
      </c>
      <c r="B49" s="237">
        <v>122447</v>
      </c>
      <c r="C49" s="237">
        <v>49028.363286599997</v>
      </c>
      <c r="D49" s="238">
        <v>0.4</v>
      </c>
      <c r="E49" s="228">
        <v>106740</v>
      </c>
      <c r="F49" s="228">
        <v>44682.320874328005</v>
      </c>
      <c r="G49" s="118">
        <f t="shared" si="6"/>
        <v>0.41860896453370811</v>
      </c>
      <c r="H49" s="143">
        <v>103506</v>
      </c>
      <c r="I49" s="143">
        <v>40214.016565780999</v>
      </c>
      <c r="J49" s="118">
        <f t="shared" si="32"/>
        <v>0.38851870003459704</v>
      </c>
      <c r="K49" s="95">
        <v>99773</v>
      </c>
      <c r="L49" s="95">
        <v>41135.727202911999</v>
      </c>
      <c r="M49" s="120">
        <f t="shared" si="49"/>
        <v>0.41229317754214068</v>
      </c>
      <c r="N49" s="97">
        <v>98953</v>
      </c>
      <c r="O49" s="97">
        <v>44828.805203579002</v>
      </c>
      <c r="P49" s="120">
        <f t="shared" si="50"/>
        <v>0.45303128963830308</v>
      </c>
      <c r="Q49" s="95">
        <v>92090</v>
      </c>
      <c r="R49" s="95">
        <v>42754</v>
      </c>
      <c r="S49" s="120">
        <f t="shared" si="51"/>
        <v>0.46426322076229776</v>
      </c>
      <c r="T49" s="95">
        <v>93836</v>
      </c>
      <c r="U49" s="95">
        <v>43550</v>
      </c>
      <c r="V49" s="120">
        <f t="shared" ref="V49" si="56">U49/T49</f>
        <v>0.46410759196896711</v>
      </c>
      <c r="W49" s="95">
        <v>94367</v>
      </c>
      <c r="X49" s="95">
        <v>44407</v>
      </c>
      <c r="Y49" s="120">
        <f t="shared" ref="Y49" si="57">X49/W49</f>
        <v>0.47057763836934524</v>
      </c>
      <c r="Z49" s="95">
        <v>91223</v>
      </c>
      <c r="AA49" s="95">
        <v>40437</v>
      </c>
      <c r="AB49" s="120">
        <f t="shared" ref="AB49" si="58">AA49/Z49</f>
        <v>0.44327636670576498</v>
      </c>
      <c r="AC49" s="95">
        <v>92837</v>
      </c>
      <c r="AD49" s="95">
        <v>41419</v>
      </c>
      <c r="AE49" s="120">
        <f t="shared" si="55"/>
        <v>0.44614754892984476</v>
      </c>
      <c r="AF49" s="99">
        <v>95000</v>
      </c>
      <c r="AG49" s="99">
        <v>41271</v>
      </c>
      <c r="AH49" s="112">
        <f t="shared" si="37"/>
        <v>0.43443157894736845</v>
      </c>
      <c r="AI49" s="99">
        <v>97075</v>
      </c>
      <c r="AJ49" s="99">
        <v>42844</v>
      </c>
      <c r="AK49" s="112">
        <f t="shared" si="38"/>
        <v>0.44134947205768738</v>
      </c>
      <c r="AL49" s="99">
        <v>97897</v>
      </c>
      <c r="AM49" s="99">
        <v>43846</v>
      </c>
      <c r="AN49" s="112">
        <f t="shared" si="39"/>
        <v>0.44787889312236329</v>
      </c>
      <c r="AO49" s="99">
        <v>94337</v>
      </c>
      <c r="AP49" s="99">
        <v>45870</v>
      </c>
      <c r="AQ49" s="112">
        <f t="shared" si="46"/>
        <v>0.48623551734738224</v>
      </c>
      <c r="AR49" s="99">
        <v>84207</v>
      </c>
      <c r="AS49" s="99">
        <v>38244</v>
      </c>
      <c r="AT49" s="112">
        <f t="shared" si="47"/>
        <v>0.45416651822295057</v>
      </c>
      <c r="AU49" s="99">
        <v>84261</v>
      </c>
      <c r="AV49" s="99">
        <v>38803</v>
      </c>
      <c r="AW49" s="112">
        <f t="shared" si="48"/>
        <v>0.46050960705427185</v>
      </c>
    </row>
    <row r="50" spans="1:49" x14ac:dyDescent="0.2">
      <c r="A50" s="64" t="s">
        <v>16</v>
      </c>
      <c r="B50" s="237">
        <v>75866</v>
      </c>
      <c r="C50" s="237">
        <v>7401.010272515</v>
      </c>
      <c r="D50" s="238">
        <v>0.1</v>
      </c>
      <c r="E50" s="228">
        <v>75942</v>
      </c>
      <c r="F50" s="228">
        <v>6387.1883289810003</v>
      </c>
      <c r="G50" s="118">
        <f t="shared" si="6"/>
        <v>8.4106137960298658E-2</v>
      </c>
      <c r="H50" s="143">
        <v>65676</v>
      </c>
      <c r="I50" s="143">
        <v>7615.038609536</v>
      </c>
      <c r="J50" s="118">
        <f t="shared" si="32"/>
        <v>0.11594857496705037</v>
      </c>
      <c r="K50" s="95">
        <v>54007</v>
      </c>
      <c r="L50" s="95">
        <v>6200.7350888609999</v>
      </c>
      <c r="M50" s="120">
        <f t="shared" si="49"/>
        <v>0.11481354433427148</v>
      </c>
      <c r="N50" s="97">
        <v>47535</v>
      </c>
      <c r="O50" s="97">
        <v>7038.0092586379997</v>
      </c>
      <c r="P50" s="120">
        <f t="shared" si="50"/>
        <v>0.148059519483286</v>
      </c>
      <c r="Q50" s="95">
        <v>46518</v>
      </c>
      <c r="R50" s="95">
        <v>4629</v>
      </c>
      <c r="S50" s="120">
        <f t="shared" si="51"/>
        <v>9.950986714820069E-2</v>
      </c>
      <c r="T50" s="95">
        <v>42167</v>
      </c>
      <c r="U50" s="95">
        <v>4462</v>
      </c>
      <c r="V50" s="120">
        <f>U50/T50</f>
        <v>0.10581734531742833</v>
      </c>
      <c r="W50" s="95">
        <v>37836</v>
      </c>
      <c r="X50" s="95">
        <v>4724</v>
      </c>
      <c r="Y50" s="120">
        <f>X50/W50</f>
        <v>0.12485463579659584</v>
      </c>
      <c r="Z50" s="95">
        <v>34235</v>
      </c>
      <c r="AA50" s="95">
        <v>5374</v>
      </c>
      <c r="AB50" s="120">
        <f>AA50/Z50</f>
        <v>0.15697385716372134</v>
      </c>
      <c r="AC50" s="95">
        <v>31510</v>
      </c>
      <c r="AD50" s="95">
        <v>4999</v>
      </c>
      <c r="AE50" s="120">
        <f t="shared" si="55"/>
        <v>0.15864804823865439</v>
      </c>
      <c r="AF50" s="99">
        <v>29700</v>
      </c>
      <c r="AG50" s="99">
        <v>6278</v>
      </c>
      <c r="AH50" s="112">
        <f t="shared" si="37"/>
        <v>0.21138047138047139</v>
      </c>
      <c r="AI50" s="99">
        <v>30185</v>
      </c>
      <c r="AJ50" s="99">
        <v>6605</v>
      </c>
      <c r="AK50" s="112">
        <f t="shared" si="38"/>
        <v>0.21881729335762795</v>
      </c>
      <c r="AL50" s="99">
        <v>30289</v>
      </c>
      <c r="AM50" s="99">
        <v>6484</v>
      </c>
      <c r="AN50" s="112">
        <f t="shared" si="39"/>
        <v>0.21407111492621084</v>
      </c>
      <c r="AO50" s="99">
        <v>30122</v>
      </c>
      <c r="AP50" s="99">
        <v>7114.7309779580428</v>
      </c>
      <c r="AQ50" s="112">
        <f t="shared" si="46"/>
        <v>0.23619716413113481</v>
      </c>
      <c r="AR50" s="99">
        <v>32322</v>
      </c>
      <c r="AS50" s="99">
        <v>7359</v>
      </c>
      <c r="AT50" s="112">
        <f t="shared" si="47"/>
        <v>0.22767774271394098</v>
      </c>
      <c r="AU50" s="99">
        <v>34387</v>
      </c>
      <c r="AV50" s="99">
        <v>7422</v>
      </c>
      <c r="AW50" s="112">
        <f t="shared" si="48"/>
        <v>0.21583738040538575</v>
      </c>
    </row>
    <row r="51" spans="1:49" ht="15.75" x14ac:dyDescent="0.25">
      <c r="A51" s="20" t="s">
        <v>68</v>
      </c>
      <c r="B51" s="237"/>
      <c r="C51" s="237"/>
      <c r="D51" s="238"/>
      <c r="E51" s="143"/>
      <c r="F51" s="143"/>
      <c r="G51" s="118"/>
      <c r="H51" s="143"/>
      <c r="I51" s="143"/>
      <c r="J51" s="118"/>
      <c r="K51" s="95"/>
      <c r="N51" s="97"/>
      <c r="O51" s="97"/>
      <c r="P51" s="148"/>
      <c r="R51" s="95"/>
      <c r="S51" s="120"/>
      <c r="U51" s="95"/>
      <c r="V51" s="120"/>
      <c r="X51" s="95"/>
      <c r="Y51" s="120"/>
      <c r="Z51" s="95"/>
      <c r="AA51" s="95"/>
      <c r="AB51" s="120"/>
      <c r="AE51" s="120"/>
      <c r="AF51" s="95"/>
      <c r="AG51" s="95"/>
      <c r="AH51" s="112"/>
      <c r="AI51" s="95"/>
      <c r="AJ51" s="95"/>
      <c r="AK51" s="112"/>
      <c r="AL51" s="95"/>
      <c r="AM51" s="95"/>
      <c r="AN51" s="112"/>
      <c r="AO51" s="95"/>
      <c r="AP51" s="95"/>
      <c r="AQ51" s="112"/>
      <c r="AR51" s="95"/>
      <c r="AS51" s="95"/>
      <c r="AT51" s="112"/>
      <c r="AU51" s="95"/>
      <c r="AV51" s="95"/>
      <c r="AW51" s="112"/>
    </row>
    <row r="52" spans="1:49" x14ac:dyDescent="0.2">
      <c r="A52" s="116" t="s">
        <v>1711</v>
      </c>
      <c r="B52" s="237">
        <v>10982574</v>
      </c>
      <c r="C52" s="237">
        <v>7176308.2635424975</v>
      </c>
      <c r="D52" s="238">
        <v>0.65</v>
      </c>
      <c r="E52" s="143">
        <v>9777197</v>
      </c>
      <c r="F52" s="143">
        <v>6413337.5</v>
      </c>
      <c r="G52" s="118">
        <f t="shared" si="6"/>
        <v>0.65594847889430885</v>
      </c>
      <c r="H52" s="143">
        <v>8872868</v>
      </c>
      <c r="I52" s="143">
        <v>5932468.1682116501</v>
      </c>
      <c r="J52" s="118">
        <f>I52/H52</f>
        <v>0.66860773407331764</v>
      </c>
      <c r="K52" s="95">
        <v>9593237</v>
      </c>
      <c r="L52" s="97">
        <v>6065273.2138618091</v>
      </c>
      <c r="M52" s="120">
        <f>L52/K52</f>
        <v>0.63224469632740321</v>
      </c>
      <c r="N52" s="97">
        <v>9182663</v>
      </c>
      <c r="O52" s="95">
        <v>5983205.2511561699</v>
      </c>
      <c r="P52" s="120">
        <f>O52/N52</f>
        <v>0.65157626400491553</v>
      </c>
      <c r="Q52" s="95">
        <v>8761930</v>
      </c>
      <c r="R52" s="95">
        <v>5070061</v>
      </c>
      <c r="S52" s="120">
        <f>R52/Q52</f>
        <v>0.57864659955055564</v>
      </c>
      <c r="T52" s="95">
        <v>8378366</v>
      </c>
      <c r="U52" s="95">
        <v>4881407</v>
      </c>
      <c r="V52" s="120">
        <f>U52/T52</f>
        <v>0.58262040593595454</v>
      </c>
      <c r="W52" s="95">
        <v>8007785</v>
      </c>
      <c r="X52" s="95">
        <v>4617845</v>
      </c>
      <c r="Y52" s="120">
        <f>X52/W52</f>
        <v>0.57666945353802579</v>
      </c>
      <c r="Z52" s="95">
        <v>7596276</v>
      </c>
      <c r="AA52" s="95">
        <v>4405012</v>
      </c>
      <c r="AB52" s="120">
        <f>AA52/Z52</f>
        <v>0.57989098868972111</v>
      </c>
      <c r="AC52" s="95">
        <v>7234648</v>
      </c>
      <c r="AD52" s="95">
        <v>4054435</v>
      </c>
      <c r="AE52" s="120">
        <f>AD52/AC52</f>
        <v>0.5604191109228811</v>
      </c>
      <c r="AF52" s="99">
        <v>7027529</v>
      </c>
      <c r="AG52" s="99">
        <v>4035842</v>
      </c>
      <c r="AH52" s="112">
        <f>AG52/AF52</f>
        <v>0.57429033732909529</v>
      </c>
      <c r="AI52" s="99">
        <v>6811132</v>
      </c>
      <c r="AJ52" s="99">
        <v>3832240</v>
      </c>
      <c r="AK52" s="112">
        <f>AJ52/AI52</f>
        <v>0.56264362517126376</v>
      </c>
      <c r="AL52" s="99">
        <v>6573573</v>
      </c>
      <c r="AM52" s="99">
        <v>3713614</v>
      </c>
      <c r="AN52" s="112">
        <f>AM52/AL52</f>
        <v>0.56493082224841806</v>
      </c>
      <c r="AO52" s="99">
        <v>6373006</v>
      </c>
      <c r="AP52" s="99">
        <v>3745048</v>
      </c>
      <c r="AQ52" s="112">
        <f>AP52/AO52</f>
        <v>0.58764231510216691</v>
      </c>
      <c r="AR52" s="99">
        <v>6325817</v>
      </c>
      <c r="AS52" s="99">
        <v>3773786</v>
      </c>
      <c r="AT52" s="112">
        <f>AS52/AR52</f>
        <v>0.59656894911756064</v>
      </c>
      <c r="AU52" s="99">
        <v>6090620</v>
      </c>
      <c r="AV52" s="99">
        <v>3736623</v>
      </c>
      <c r="AW52" s="112">
        <f>AV52/AU52</f>
        <v>0.61350453648397041</v>
      </c>
    </row>
    <row r="53" spans="1:49" x14ac:dyDescent="0.2">
      <c r="A53" s="116" t="s">
        <v>15</v>
      </c>
      <c r="B53" s="125">
        <f>SUM(B55:B72)</f>
        <v>5307614</v>
      </c>
      <c r="C53" s="125">
        <f>SUM(C55:C72)</f>
        <v>4825689.9304024959</v>
      </c>
      <c r="D53" s="118">
        <f t="shared" ref="D53" si="59">C53/B53</f>
        <v>0.90920137191636319</v>
      </c>
      <c r="E53" s="125">
        <f>SUM(E55:E72)</f>
        <v>4726952</v>
      </c>
      <c r="F53" s="125">
        <f>SUM(F55:F72)</f>
        <v>4326314.5099181347</v>
      </c>
      <c r="G53" s="118">
        <f t="shared" si="6"/>
        <v>0.91524401134560596</v>
      </c>
      <c r="H53" s="125">
        <f>SUM(H55:H72)</f>
        <v>4306883</v>
      </c>
      <c r="I53" s="125">
        <f>SUM(I55:I72)</f>
        <v>3969169.5180787081</v>
      </c>
      <c r="J53" s="118">
        <f>I53/H53</f>
        <v>0.92158749566187614</v>
      </c>
      <c r="K53" s="95">
        <f>SUM(K55:K72)</f>
        <v>4569927</v>
      </c>
      <c r="L53" s="95">
        <f>SUM(L55:L72)</f>
        <v>3964386.4991698717</v>
      </c>
      <c r="M53" s="120">
        <f>L53/K53</f>
        <v>0.8674944915246724</v>
      </c>
      <c r="N53" s="95">
        <f>SUM(N55:N71)</f>
        <v>4392557</v>
      </c>
      <c r="O53" s="95">
        <f>SUM(O55:O71)</f>
        <v>3946423.0222912016</v>
      </c>
      <c r="P53" s="120">
        <f>O53/N53</f>
        <v>0.89843410621449005</v>
      </c>
      <c r="Q53" s="95">
        <f>SUM(Q55:Q71)</f>
        <v>4179346</v>
      </c>
      <c r="R53" s="95">
        <f>SUM(R55:R71)</f>
        <v>3605870</v>
      </c>
      <c r="S53" s="120">
        <f>R53/Q53</f>
        <v>0.86278331585850987</v>
      </c>
      <c r="T53" s="95">
        <f>SUM(T55:T71)</f>
        <v>4033053</v>
      </c>
      <c r="U53" s="95">
        <f>SUM(U55:U71)</f>
        <v>3471632</v>
      </c>
      <c r="V53" s="120">
        <f>U53/T53</f>
        <v>0.86079503542353641</v>
      </c>
      <c r="W53" s="95">
        <f>SUM(W55:W71)</f>
        <v>3856130</v>
      </c>
      <c r="X53" s="95">
        <f>SUM(X55:X71)</f>
        <v>3282126</v>
      </c>
      <c r="Y53" s="120">
        <f>X53/W53</f>
        <v>0.85114505994351852</v>
      </c>
      <c r="Z53" s="95">
        <f>SUM(Z55:Z71)</f>
        <v>3665222</v>
      </c>
      <c r="AA53" s="95">
        <f>SUM(AA55:AA71)</f>
        <v>3142512</v>
      </c>
      <c r="AB53" s="120">
        <f>AA53/Z53</f>
        <v>0.85738653756852923</v>
      </c>
      <c r="AC53" s="95">
        <f>SUM(AC55:AC71)</f>
        <v>3481549</v>
      </c>
      <c r="AD53" s="95">
        <f>SUM(AD55:AD71)</f>
        <v>2930281</v>
      </c>
      <c r="AE53" s="120">
        <f>AD53/AC53</f>
        <v>0.84166013461249578</v>
      </c>
      <c r="AF53" s="99">
        <f>SUM(AF55:AF71)</f>
        <v>3368741</v>
      </c>
      <c r="AG53" s="99">
        <f>SUM(AG55:AG71)</f>
        <v>2900989</v>
      </c>
      <c r="AH53" s="112">
        <f>AG53/AF53</f>
        <v>0.86114931364566172</v>
      </c>
      <c r="AI53" s="99">
        <f>SUM(AI55:AI71)</f>
        <v>3273279</v>
      </c>
      <c r="AJ53" s="99">
        <f>SUM(AJ55:AJ71)</f>
        <v>2787359</v>
      </c>
      <c r="AK53" s="112">
        <f>AJ53/AI53</f>
        <v>0.85154947072950393</v>
      </c>
      <c r="AL53" s="99">
        <f>SUM(AL55:AL71)</f>
        <v>3177358</v>
      </c>
      <c r="AM53" s="99">
        <f>SUM(AM55:AM71)</f>
        <v>2711690</v>
      </c>
      <c r="AN53" s="112">
        <f>AM53/AL53</f>
        <v>0.85344175884492712</v>
      </c>
      <c r="AO53" s="99">
        <f>SUM(AO55:AO71)</f>
        <v>3113747</v>
      </c>
      <c r="AP53" s="99">
        <f>SUM(AP55:AP71)</f>
        <v>2719834.1324063269</v>
      </c>
      <c r="AQ53" s="112">
        <f>AP53/AO53</f>
        <v>0.8734923333226261</v>
      </c>
      <c r="AR53" s="99">
        <f>SUM(AR55:AR71)</f>
        <v>3091335</v>
      </c>
      <c r="AS53" s="99">
        <f>SUM(AS55:AS71)</f>
        <v>2753302</v>
      </c>
      <c r="AT53" s="112">
        <f>AS53/AR53</f>
        <v>0.89065144993991274</v>
      </c>
      <c r="AU53" s="99">
        <f>SUM(AU55:AU71)</f>
        <v>2966989</v>
      </c>
      <c r="AV53" s="99">
        <f>SUM(AV55:AV71)</f>
        <v>2731372</v>
      </c>
      <c r="AW53" s="112">
        <f>AV53/AU53</f>
        <v>0.9205871676639179</v>
      </c>
    </row>
    <row r="54" spans="1:49" x14ac:dyDescent="0.2">
      <c r="A54" s="116" t="s">
        <v>14</v>
      </c>
      <c r="B54" s="118">
        <f>B53/B52</f>
        <v>0.48327596062635225</v>
      </c>
      <c r="C54" s="118">
        <f>C53/C52</f>
        <v>0.67244741351458504</v>
      </c>
      <c r="D54" s="118"/>
      <c r="E54" s="118">
        <f>E53/E52</f>
        <v>0.48346698956766443</v>
      </c>
      <c r="F54" s="118">
        <f>F53/F52</f>
        <v>0.6745808262730808</v>
      </c>
      <c r="G54" s="118"/>
      <c r="H54" s="118">
        <f>H53/H52</f>
        <v>0.48539919674224841</v>
      </c>
      <c r="I54" s="118">
        <f>I53/I52</f>
        <v>0.66905871309128651</v>
      </c>
      <c r="J54" s="118"/>
      <c r="K54" s="120">
        <f>K53/K52</f>
        <v>0.476369654997578</v>
      </c>
      <c r="L54" s="120">
        <f>L53/L52</f>
        <v>0.65362043215291765</v>
      </c>
      <c r="N54" s="120">
        <f>N53/N52</f>
        <v>0.47835328379142306</v>
      </c>
      <c r="O54" s="120">
        <f>O53/O52</f>
        <v>0.65958342671406955</v>
      </c>
      <c r="P54" s="148"/>
      <c r="Q54" s="120">
        <f>Q53/Q52</f>
        <v>0.4769892021506677</v>
      </c>
      <c r="R54" s="120">
        <f>R53/R52</f>
        <v>0.71120840557934117</v>
      </c>
      <c r="S54" s="120"/>
      <c r="T54" s="120">
        <f>T53/T52</f>
        <v>0.48136510150069833</v>
      </c>
      <c r="U54" s="120">
        <f>U53/U52</f>
        <v>0.71119494850562548</v>
      </c>
      <c r="V54" s="120"/>
      <c r="W54" s="120">
        <f>W53/W52</f>
        <v>0.48154764394898214</v>
      </c>
      <c r="X54" s="120">
        <f>X53/X52</f>
        <v>0.71074841186744031</v>
      </c>
      <c r="Y54" s="120"/>
      <c r="Z54" s="120">
        <f>Z53/Z52</f>
        <v>0.48250247884621361</v>
      </c>
      <c r="AA54" s="120">
        <f>AA53/AA52</f>
        <v>0.71339465136530844</v>
      </c>
      <c r="AB54" s="120"/>
      <c r="AC54" s="120">
        <f>AC53/AC52</f>
        <v>0.48123267365599542</v>
      </c>
      <c r="AD54" s="120">
        <f>AD53/AD52</f>
        <v>0.72273473369285735</v>
      </c>
      <c r="AE54" s="120"/>
      <c r="AF54" s="112">
        <f>AF53/AF52</f>
        <v>0.47936351454401682</v>
      </c>
      <c r="AG54" s="112">
        <f>AG53/AG52</f>
        <v>0.71880638538376873</v>
      </c>
      <c r="AH54" s="112"/>
      <c r="AI54" s="112">
        <f>AI53/AI52</f>
        <v>0.48057782465528492</v>
      </c>
      <c r="AJ54" s="112">
        <f>AJ53/AJ52</f>
        <v>0.72734458175897121</v>
      </c>
      <c r="AK54" s="112"/>
      <c r="AL54" s="112">
        <f>AL53/AL52</f>
        <v>0.4833532692190381</v>
      </c>
      <c r="AM54" s="112">
        <f>AM53/AM52</f>
        <v>0.73020243891799197</v>
      </c>
      <c r="AN54" s="112"/>
      <c r="AO54" s="112">
        <f>AO53/AO52</f>
        <v>0.48858372328536959</v>
      </c>
      <c r="AP54" s="112">
        <f>AP53/AP52</f>
        <v>0.72624813684799949</v>
      </c>
      <c r="AQ54" s="112"/>
      <c r="AR54" s="112">
        <f>AR53/AR52</f>
        <v>0.48868549311496051</v>
      </c>
      <c r="AS54" s="112">
        <f>AS53/AS52</f>
        <v>0.72958615035404761</v>
      </c>
      <c r="AT54" s="112"/>
      <c r="AU54" s="112">
        <f>AU53/AU52</f>
        <v>0.48714071802213899</v>
      </c>
      <c r="AV54" s="112">
        <f>AV53/AV52</f>
        <v>0.7309733949611722</v>
      </c>
      <c r="AW54" s="112"/>
    </row>
    <row r="55" spans="1:49" x14ac:dyDescent="0.2">
      <c r="A55" s="64" t="s">
        <v>13</v>
      </c>
      <c r="B55" s="151" t="s">
        <v>70</v>
      </c>
      <c r="C55" s="151" t="s">
        <v>70</v>
      </c>
      <c r="D55" s="151" t="s">
        <v>70</v>
      </c>
      <c r="E55" s="151" t="s">
        <v>70</v>
      </c>
      <c r="F55" s="151" t="s">
        <v>70</v>
      </c>
      <c r="G55" s="151" t="s">
        <v>70</v>
      </c>
      <c r="H55" s="151" t="s">
        <v>70</v>
      </c>
      <c r="I55" s="151" t="s">
        <v>70</v>
      </c>
      <c r="J55" s="151" t="s">
        <v>70</v>
      </c>
      <c r="K55" s="152" t="s">
        <v>70</v>
      </c>
      <c r="L55" s="152" t="s">
        <v>70</v>
      </c>
      <c r="M55" s="152" t="s">
        <v>70</v>
      </c>
      <c r="N55" s="152" t="s">
        <v>70</v>
      </c>
      <c r="O55" s="152" t="s">
        <v>70</v>
      </c>
      <c r="P55" s="152" t="s">
        <v>70</v>
      </c>
      <c r="Q55" s="95">
        <v>887316</v>
      </c>
      <c r="R55" s="95">
        <v>837940</v>
      </c>
      <c r="S55" s="120">
        <f>R55/Q55</f>
        <v>0.94435353357766572</v>
      </c>
      <c r="T55" s="95">
        <v>861158</v>
      </c>
      <c r="U55" s="95">
        <v>818414</v>
      </c>
      <c r="V55" s="120">
        <f>U55/T55</f>
        <v>0.95036450918414506</v>
      </c>
      <c r="W55" s="95">
        <v>833119</v>
      </c>
      <c r="X55" s="95">
        <v>787066</v>
      </c>
      <c r="Y55" s="120">
        <f>X55/W55</f>
        <v>0.94472218254535067</v>
      </c>
      <c r="Z55" s="95">
        <v>787135</v>
      </c>
      <c r="AA55" s="95">
        <v>759182</v>
      </c>
      <c r="AB55" s="120">
        <f>AA55/Z55</f>
        <v>0.96448766729976432</v>
      </c>
      <c r="AC55" s="95">
        <v>734532</v>
      </c>
      <c r="AD55" s="95">
        <v>698140</v>
      </c>
      <c r="AE55" s="120">
        <f>AD55/AC55</f>
        <v>0.95045552814581258</v>
      </c>
      <c r="AF55" s="95">
        <v>712394</v>
      </c>
      <c r="AG55" s="95">
        <v>668973</v>
      </c>
      <c r="AH55" s="112">
        <f t="shared" ref="AH55:AH71" si="60">AG55/AF55</f>
        <v>0.93904917784259834</v>
      </c>
      <c r="AI55" s="95">
        <v>704716</v>
      </c>
      <c r="AJ55" s="95">
        <v>647179</v>
      </c>
      <c r="AK55" s="112">
        <f t="shared" ref="AK55:AK71" si="61">AJ55/AI55</f>
        <v>0.91835434416133588</v>
      </c>
      <c r="AL55" s="95">
        <v>672503</v>
      </c>
      <c r="AM55" s="95">
        <v>625584</v>
      </c>
      <c r="AN55" s="112">
        <f t="shared" ref="AN55:AN71" si="62">AM55/AL55</f>
        <v>0.93023228149168102</v>
      </c>
      <c r="AO55" s="95">
        <v>649911</v>
      </c>
      <c r="AP55" s="95">
        <v>618932</v>
      </c>
      <c r="AQ55" s="112">
        <f t="shared" ref="AQ55:AQ71" si="63">AP55/AO55</f>
        <v>0.95233347335250518</v>
      </c>
      <c r="AR55" s="95">
        <v>632397</v>
      </c>
      <c r="AS55" s="95">
        <v>602717</v>
      </c>
      <c r="AT55" s="112">
        <f t="shared" ref="AT55:AT69" si="64">AS55/AR55</f>
        <v>0.95306745604422538</v>
      </c>
      <c r="AU55" s="95">
        <v>594140</v>
      </c>
      <c r="AV55" s="95">
        <v>571552</v>
      </c>
      <c r="AW55" s="112">
        <f t="shared" ref="AW55:AW69" si="65">AV55/AU55</f>
        <v>0.96198202443868452</v>
      </c>
    </row>
    <row r="56" spans="1:49" x14ac:dyDescent="0.2">
      <c r="A56" s="148" t="s">
        <v>72</v>
      </c>
      <c r="B56" s="237">
        <v>434817</v>
      </c>
      <c r="C56" s="237">
        <v>395463.27094850899</v>
      </c>
      <c r="D56" s="238">
        <v>0.74</v>
      </c>
      <c r="E56" s="228">
        <v>375865</v>
      </c>
      <c r="F56" s="228">
        <v>358564.28186180198</v>
      </c>
      <c r="G56" s="118">
        <f t="shared" si="6"/>
        <v>0.95397092536363315</v>
      </c>
      <c r="H56" s="143">
        <v>352494</v>
      </c>
      <c r="I56" s="143">
        <v>341922.08620275499</v>
      </c>
      <c r="J56" s="118">
        <f t="shared" ref="J56:J71" si="66">I56/H56</f>
        <v>0.97000824468715774</v>
      </c>
      <c r="K56" s="95">
        <v>350603</v>
      </c>
      <c r="L56" s="95">
        <v>333988.11053442297</v>
      </c>
      <c r="M56" s="21">
        <v>0.95</v>
      </c>
      <c r="N56" s="97">
        <v>346083</v>
      </c>
      <c r="O56" s="97">
        <v>330451.02746342402</v>
      </c>
      <c r="P56" s="148">
        <v>0.95</v>
      </c>
      <c r="Q56" s="152" t="s">
        <v>70</v>
      </c>
      <c r="R56" s="152" t="s">
        <v>70</v>
      </c>
      <c r="S56" s="152" t="s">
        <v>70</v>
      </c>
      <c r="T56" s="152" t="s">
        <v>70</v>
      </c>
      <c r="U56" s="152" t="s">
        <v>70</v>
      </c>
      <c r="V56" s="152" t="s">
        <v>70</v>
      </c>
      <c r="W56" s="152" t="s">
        <v>70</v>
      </c>
      <c r="X56" s="152" t="s">
        <v>70</v>
      </c>
      <c r="Y56" s="152" t="s">
        <v>70</v>
      </c>
      <c r="Z56" s="152" t="s">
        <v>70</v>
      </c>
      <c r="AA56" s="152" t="s">
        <v>70</v>
      </c>
      <c r="AB56" s="152" t="s">
        <v>70</v>
      </c>
      <c r="AC56" s="152" t="s">
        <v>70</v>
      </c>
      <c r="AD56" s="152" t="s">
        <v>70</v>
      </c>
      <c r="AE56" s="152" t="s">
        <v>70</v>
      </c>
      <c r="AF56" s="152" t="s">
        <v>70</v>
      </c>
      <c r="AG56" s="152" t="s">
        <v>70</v>
      </c>
      <c r="AH56" s="152" t="s">
        <v>70</v>
      </c>
      <c r="AI56" s="152" t="s">
        <v>70</v>
      </c>
      <c r="AJ56" s="152" t="s">
        <v>70</v>
      </c>
      <c r="AK56" s="152" t="s">
        <v>70</v>
      </c>
      <c r="AL56" s="152" t="s">
        <v>70</v>
      </c>
      <c r="AM56" s="152" t="s">
        <v>70</v>
      </c>
      <c r="AN56" s="152" t="s">
        <v>70</v>
      </c>
      <c r="AO56" s="152" t="s">
        <v>70</v>
      </c>
      <c r="AP56" s="152" t="s">
        <v>70</v>
      </c>
      <c r="AQ56" s="152" t="s">
        <v>70</v>
      </c>
      <c r="AR56" s="152" t="s">
        <v>70</v>
      </c>
      <c r="AS56" s="152" t="s">
        <v>70</v>
      </c>
      <c r="AT56" s="152" t="s">
        <v>70</v>
      </c>
      <c r="AU56" s="152" t="s">
        <v>70</v>
      </c>
      <c r="AV56" s="152" t="s">
        <v>70</v>
      </c>
      <c r="AW56" s="152" t="s">
        <v>70</v>
      </c>
    </row>
    <row r="57" spans="1:49" x14ac:dyDescent="0.2">
      <c r="A57" s="148" t="s">
        <v>71</v>
      </c>
      <c r="B57" s="237">
        <v>593467</v>
      </c>
      <c r="C57" s="237">
        <v>623351.23510374199</v>
      </c>
      <c r="D57" s="238">
        <v>1.29</v>
      </c>
      <c r="E57" s="228">
        <v>576289</v>
      </c>
      <c r="F57" s="228">
        <v>562601.80871690507</v>
      </c>
      <c r="G57" s="118">
        <f t="shared" si="6"/>
        <v>0.97624943165131572</v>
      </c>
      <c r="H57" s="143">
        <v>559007</v>
      </c>
      <c r="I57" s="143">
        <v>522608.85062263999</v>
      </c>
      <c r="J57" s="118">
        <f t="shared" si="66"/>
        <v>0.93488784688320536</v>
      </c>
      <c r="K57" s="95">
        <v>621692</v>
      </c>
      <c r="L57" s="95">
        <v>505482.92405199498</v>
      </c>
      <c r="M57" s="21">
        <v>0.81</v>
      </c>
      <c r="N57" s="97">
        <v>592749</v>
      </c>
      <c r="O57" s="97">
        <v>505614.04797401803</v>
      </c>
      <c r="P57" s="148">
        <v>0.85</v>
      </c>
      <c r="Q57" s="152" t="s">
        <v>70</v>
      </c>
      <c r="R57" s="152" t="s">
        <v>70</v>
      </c>
      <c r="S57" s="152" t="s">
        <v>70</v>
      </c>
      <c r="T57" s="152" t="s">
        <v>70</v>
      </c>
      <c r="U57" s="152" t="s">
        <v>70</v>
      </c>
      <c r="V57" s="152" t="s">
        <v>70</v>
      </c>
      <c r="W57" s="152" t="s">
        <v>70</v>
      </c>
      <c r="X57" s="152" t="s">
        <v>70</v>
      </c>
      <c r="Y57" s="152" t="s">
        <v>70</v>
      </c>
      <c r="Z57" s="152" t="s">
        <v>70</v>
      </c>
      <c r="AA57" s="152" t="s">
        <v>70</v>
      </c>
      <c r="AB57" s="152" t="s">
        <v>70</v>
      </c>
      <c r="AC57" s="152" t="s">
        <v>70</v>
      </c>
      <c r="AD57" s="152" t="s">
        <v>70</v>
      </c>
      <c r="AE57" s="152" t="s">
        <v>70</v>
      </c>
      <c r="AF57" s="152" t="s">
        <v>70</v>
      </c>
      <c r="AG57" s="152" t="s">
        <v>70</v>
      </c>
      <c r="AH57" s="152" t="s">
        <v>70</v>
      </c>
      <c r="AI57" s="152" t="s">
        <v>70</v>
      </c>
      <c r="AJ57" s="152" t="s">
        <v>70</v>
      </c>
      <c r="AK57" s="152" t="s">
        <v>70</v>
      </c>
      <c r="AL57" s="152" t="s">
        <v>70</v>
      </c>
      <c r="AM57" s="152" t="s">
        <v>70</v>
      </c>
      <c r="AN57" s="152" t="s">
        <v>70</v>
      </c>
      <c r="AO57" s="152" t="s">
        <v>70</v>
      </c>
      <c r="AP57" s="152" t="s">
        <v>70</v>
      </c>
      <c r="AQ57" s="152" t="s">
        <v>70</v>
      </c>
      <c r="AR57" s="152" t="s">
        <v>70</v>
      </c>
      <c r="AS57" s="152" t="s">
        <v>70</v>
      </c>
      <c r="AT57" s="152" t="s">
        <v>70</v>
      </c>
      <c r="AU57" s="152" t="s">
        <v>70</v>
      </c>
      <c r="AV57" s="152" t="s">
        <v>70</v>
      </c>
      <c r="AW57" s="152" t="s">
        <v>70</v>
      </c>
    </row>
    <row r="58" spans="1:49" x14ac:dyDescent="0.2">
      <c r="A58" s="64" t="s">
        <v>12</v>
      </c>
      <c r="B58" s="237">
        <v>1998654</v>
      </c>
      <c r="C58" s="237">
        <v>2579708.9097491819</v>
      </c>
      <c r="D58" s="238">
        <v>0.91</v>
      </c>
      <c r="E58" s="228">
        <v>1798918</v>
      </c>
      <c r="F58" s="228">
        <v>2292600.5943656918</v>
      </c>
      <c r="G58" s="118">
        <f t="shared" si="6"/>
        <v>1.2744330727502264</v>
      </c>
      <c r="H58" s="143">
        <v>1731744</v>
      </c>
      <c r="I58" s="143">
        <v>2133688.0755727598</v>
      </c>
      <c r="J58" s="118">
        <f t="shared" si="66"/>
        <v>1.2321036340086986</v>
      </c>
      <c r="K58" s="95">
        <v>1687189</v>
      </c>
      <c r="L58" s="95">
        <v>1965755.05751044</v>
      </c>
      <c r="M58" s="120">
        <f t="shared" ref="M58:M71" si="67">L58/K58</f>
        <v>1.165106610765267</v>
      </c>
      <c r="N58" s="97">
        <v>1610693</v>
      </c>
      <c r="O58" s="97">
        <v>1970395.3264398999</v>
      </c>
      <c r="P58" s="120">
        <f t="shared" ref="P58:P71" si="68">O58/N58</f>
        <v>1.2233214687342031</v>
      </c>
      <c r="Q58" s="95">
        <v>1540925</v>
      </c>
      <c r="R58" s="95">
        <v>1692102</v>
      </c>
      <c r="S58" s="120">
        <f t="shared" ref="S58:S71" si="69">R58/Q58</f>
        <v>1.0981079546376364</v>
      </c>
      <c r="T58" s="95">
        <v>1473227</v>
      </c>
      <c r="U58" s="95">
        <v>1619502</v>
      </c>
      <c r="V58" s="120">
        <f t="shared" ref="V58:V71" si="70">U58/T58</f>
        <v>1.0992888400769196</v>
      </c>
      <c r="W58" s="95">
        <v>1405714</v>
      </c>
      <c r="X58" s="95">
        <v>1523456</v>
      </c>
      <c r="Y58" s="120">
        <f t="shared" ref="Y58:Y71" si="71">X58/W58</f>
        <v>1.0837595698698312</v>
      </c>
      <c r="Z58" s="95">
        <v>1349112</v>
      </c>
      <c r="AA58" s="95">
        <v>1483871</v>
      </c>
      <c r="AB58" s="120">
        <f t="shared" ref="AB58:AB71" si="72">AA58/Z58</f>
        <v>1.0998871850520935</v>
      </c>
      <c r="AC58" s="95">
        <v>1301674</v>
      </c>
      <c r="AD58" s="95">
        <v>1386630</v>
      </c>
      <c r="AE58" s="120">
        <f>AD58/AC58</f>
        <v>1.0652667257700468</v>
      </c>
      <c r="AF58" s="99">
        <v>1264288</v>
      </c>
      <c r="AG58" s="99">
        <v>1394412</v>
      </c>
      <c r="AH58" s="112">
        <f t="shared" si="60"/>
        <v>1.102922751778076</v>
      </c>
      <c r="AI58" s="99">
        <v>1233514</v>
      </c>
      <c r="AJ58" s="99">
        <v>1336740</v>
      </c>
      <c r="AK58" s="112">
        <f t="shared" si="61"/>
        <v>1.0836844981086555</v>
      </c>
      <c r="AL58" s="99">
        <v>1214229</v>
      </c>
      <c r="AM58" s="99">
        <v>1320466</v>
      </c>
      <c r="AN58" s="112">
        <f t="shared" si="62"/>
        <v>1.0874933805731868</v>
      </c>
      <c r="AO58" s="99">
        <v>1209803</v>
      </c>
      <c r="AP58" s="99">
        <v>1329751</v>
      </c>
      <c r="AQ58" s="112">
        <f t="shared" si="63"/>
        <v>1.0991467205817806</v>
      </c>
      <c r="AR58" s="99">
        <v>1185399</v>
      </c>
      <c r="AS58" s="99">
        <v>1363358</v>
      </c>
      <c r="AT58" s="112">
        <f t="shared" si="64"/>
        <v>1.1501258226133142</v>
      </c>
      <c r="AU58" s="99">
        <v>1142269</v>
      </c>
      <c r="AV58" s="99">
        <v>1395706</v>
      </c>
      <c r="AW58" s="112">
        <f t="shared" si="65"/>
        <v>1.221871555649326</v>
      </c>
    </row>
    <row r="59" spans="1:49" x14ac:dyDescent="0.2">
      <c r="A59" s="64" t="s">
        <v>11</v>
      </c>
      <c r="B59" s="237">
        <v>109132</v>
      </c>
      <c r="C59" s="237">
        <v>81021.528711141</v>
      </c>
      <c r="D59" s="238">
        <v>0.49</v>
      </c>
      <c r="E59" s="228">
        <v>112975</v>
      </c>
      <c r="F59" s="228">
        <v>79706.331666406011</v>
      </c>
      <c r="G59" s="118">
        <f t="shared" si="6"/>
        <v>0.70552185586551019</v>
      </c>
      <c r="H59" s="143">
        <v>99020</v>
      </c>
      <c r="I59" s="143">
        <v>79244.963864676</v>
      </c>
      <c r="J59" s="118">
        <f t="shared" si="66"/>
        <v>0.80029250519769746</v>
      </c>
      <c r="K59" s="95">
        <v>113708</v>
      </c>
      <c r="L59" s="95">
        <v>81907.124591176995</v>
      </c>
      <c r="M59" s="120">
        <f t="shared" si="67"/>
        <v>0.72032860125212816</v>
      </c>
      <c r="N59" s="97">
        <v>110578</v>
      </c>
      <c r="O59" s="97">
        <v>80454.764753483003</v>
      </c>
      <c r="P59" s="120">
        <f t="shared" si="68"/>
        <v>0.7275838299976759</v>
      </c>
      <c r="Q59" s="95">
        <v>106571</v>
      </c>
      <c r="R59" s="95">
        <v>74511</v>
      </c>
      <c r="S59" s="120">
        <f t="shared" si="69"/>
        <v>0.69916769102288612</v>
      </c>
      <c r="T59" s="95">
        <v>100911</v>
      </c>
      <c r="U59" s="95">
        <v>70923</v>
      </c>
      <c r="V59" s="120">
        <f t="shared" si="70"/>
        <v>0.70282724380890094</v>
      </c>
      <c r="W59" s="95">
        <v>92852</v>
      </c>
      <c r="X59" s="95">
        <v>65117</v>
      </c>
      <c r="Y59" s="120">
        <f t="shared" si="71"/>
        <v>0.70129884116658769</v>
      </c>
      <c r="Z59" s="95">
        <v>84402</v>
      </c>
      <c r="AA59" s="95">
        <v>57238</v>
      </c>
      <c r="AB59" s="120">
        <f t="shared" si="72"/>
        <v>0.67815928532499226</v>
      </c>
      <c r="AC59" s="95">
        <v>76130</v>
      </c>
      <c r="AD59" s="95">
        <v>51461</v>
      </c>
      <c r="AE59" s="120">
        <f t="shared" ref="AE59:AE71" si="73">AD59/AC59</f>
        <v>0.67596216997241565</v>
      </c>
      <c r="AF59" s="95">
        <v>68948</v>
      </c>
      <c r="AG59" s="95">
        <v>41004</v>
      </c>
      <c r="AH59" s="112">
        <f t="shared" si="60"/>
        <v>0.59470905610024949</v>
      </c>
      <c r="AI59" s="95">
        <v>64855</v>
      </c>
      <c r="AJ59" s="95">
        <v>39587</v>
      </c>
      <c r="AK59" s="112">
        <f t="shared" si="61"/>
        <v>0.61039241384627241</v>
      </c>
      <c r="AL59" s="95">
        <v>64296</v>
      </c>
      <c r="AM59" s="95">
        <v>35910</v>
      </c>
      <c r="AN59" s="112">
        <f t="shared" si="62"/>
        <v>0.55851063829787229</v>
      </c>
      <c r="AO59" s="95">
        <v>64872</v>
      </c>
      <c r="AP59" s="95">
        <v>39548</v>
      </c>
      <c r="AQ59" s="112">
        <f t="shared" si="63"/>
        <v>0.60963127389320504</v>
      </c>
      <c r="AR59" s="95">
        <v>69158</v>
      </c>
      <c r="AS59" s="95">
        <v>44166</v>
      </c>
      <c r="AT59" s="112">
        <f t="shared" si="64"/>
        <v>0.63862459874490296</v>
      </c>
      <c r="AU59" s="95">
        <v>66129</v>
      </c>
      <c r="AV59" s="95">
        <v>46054</v>
      </c>
      <c r="AW59" s="112">
        <f t="shared" si="65"/>
        <v>0.69642668118374695</v>
      </c>
    </row>
    <row r="60" spans="1:49" ht="30" x14ac:dyDescent="0.2">
      <c r="A60" s="142" t="s">
        <v>65</v>
      </c>
      <c r="B60" s="237">
        <v>162642</v>
      </c>
      <c r="C60" s="237">
        <v>79420.919970978997</v>
      </c>
      <c r="D60" s="238">
        <v>0.05</v>
      </c>
      <c r="E60" s="228">
        <v>160001</v>
      </c>
      <c r="F60" s="228">
        <v>82775.359688201992</v>
      </c>
      <c r="G60" s="118">
        <f t="shared" si="6"/>
        <v>0.51734276465898332</v>
      </c>
      <c r="H60" s="143">
        <v>148140</v>
      </c>
      <c r="I60" s="143">
        <v>86564.623111383</v>
      </c>
      <c r="J60" s="118">
        <f t="shared" si="66"/>
        <v>0.58434334488580397</v>
      </c>
      <c r="K60" s="95">
        <v>145422</v>
      </c>
      <c r="L60" s="95">
        <v>91133.80978851601</v>
      </c>
      <c r="M60" s="120">
        <f t="shared" si="67"/>
        <v>0.62668516310129152</v>
      </c>
      <c r="N60" s="97">
        <v>143370</v>
      </c>
      <c r="O60" s="97">
        <v>93942.178651524009</v>
      </c>
      <c r="P60" s="120">
        <f t="shared" si="68"/>
        <v>0.6552429284475414</v>
      </c>
      <c r="Q60" s="95">
        <v>140789</v>
      </c>
      <c r="R60" s="95">
        <v>91658</v>
      </c>
      <c r="S60" s="120">
        <f t="shared" si="69"/>
        <v>0.65103097543131916</v>
      </c>
      <c r="T60" s="95">
        <v>138238</v>
      </c>
      <c r="U60" s="95">
        <v>108347</v>
      </c>
      <c r="V60" s="120">
        <f t="shared" si="70"/>
        <v>0.78377146660107933</v>
      </c>
      <c r="W60" s="95">
        <v>134963</v>
      </c>
      <c r="X60" s="95">
        <v>106135</v>
      </c>
      <c r="Y60" s="120">
        <f t="shared" si="71"/>
        <v>0.78640071723361216</v>
      </c>
      <c r="Z60" s="95">
        <v>124912</v>
      </c>
      <c r="AA60" s="95">
        <v>101145</v>
      </c>
      <c r="AB60" s="120">
        <f t="shared" si="72"/>
        <v>0.8097300499551684</v>
      </c>
      <c r="AC60" s="95">
        <v>120712</v>
      </c>
      <c r="AD60" s="95">
        <v>92632</v>
      </c>
      <c r="AE60" s="120">
        <f t="shared" si="73"/>
        <v>0.76738021074955265</v>
      </c>
      <c r="AF60" s="95">
        <v>116275</v>
      </c>
      <c r="AG60" s="95">
        <v>90877</v>
      </c>
      <c r="AH60" s="120">
        <f t="shared" si="60"/>
        <v>0.78156955493442271</v>
      </c>
      <c r="AI60" s="95">
        <v>107787</v>
      </c>
      <c r="AJ60" s="95">
        <v>86956</v>
      </c>
      <c r="AK60" s="120">
        <f t="shared" si="61"/>
        <v>0.80673921715976882</v>
      </c>
      <c r="AL60" s="95">
        <v>106411</v>
      </c>
      <c r="AM60" s="95">
        <v>83783</v>
      </c>
      <c r="AN60" s="120">
        <f t="shared" si="62"/>
        <v>0.78735281126951162</v>
      </c>
      <c r="AO60" s="95">
        <v>100361</v>
      </c>
      <c r="AP60" s="95">
        <v>81260</v>
      </c>
      <c r="AQ60" s="120">
        <f t="shared" si="63"/>
        <v>0.8096770657924891</v>
      </c>
      <c r="AR60" s="95">
        <v>95536</v>
      </c>
      <c r="AS60" s="95">
        <v>82033</v>
      </c>
      <c r="AT60" s="120">
        <f t="shared" si="64"/>
        <v>0.85866060961313018</v>
      </c>
      <c r="AU60" s="95">
        <v>89749</v>
      </c>
      <c r="AV60" s="95">
        <v>77968</v>
      </c>
      <c r="AW60" s="120">
        <f t="shared" si="65"/>
        <v>0.86873391346978801</v>
      </c>
    </row>
    <row r="61" spans="1:49" x14ac:dyDescent="0.2">
      <c r="A61" s="64" t="s">
        <v>10</v>
      </c>
      <c r="B61" s="237">
        <v>172204</v>
      </c>
      <c r="C61" s="237">
        <v>7938.8754794810002</v>
      </c>
      <c r="D61" s="238">
        <v>0.57999999999999996</v>
      </c>
      <c r="E61" s="228">
        <v>150985</v>
      </c>
      <c r="F61" s="228">
        <v>5815.1717252950002</v>
      </c>
      <c r="G61" s="118">
        <f t="shared" si="6"/>
        <v>3.8514897011590554E-2</v>
      </c>
      <c r="H61" s="143">
        <v>110106</v>
      </c>
      <c r="I61" s="143">
        <v>6180.9409210200001</v>
      </c>
      <c r="J61" s="118">
        <f t="shared" si="66"/>
        <v>5.6136277051386844E-2</v>
      </c>
      <c r="K61" s="95">
        <v>147012</v>
      </c>
      <c r="L61" s="95">
        <v>7066.4825432220005</v>
      </c>
      <c r="M61" s="120">
        <f t="shared" si="67"/>
        <v>4.8067385949595955E-2</v>
      </c>
      <c r="N61" s="97">
        <v>141752</v>
      </c>
      <c r="O61" s="97">
        <v>10144.899975285</v>
      </c>
      <c r="P61" s="120">
        <f t="shared" si="68"/>
        <v>7.1567949484204807E-2</v>
      </c>
      <c r="Q61" s="95">
        <v>136044</v>
      </c>
      <c r="R61" s="95">
        <v>10930</v>
      </c>
      <c r="S61" s="120">
        <f t="shared" si="69"/>
        <v>8.0341654170709473E-2</v>
      </c>
      <c r="T61" s="95">
        <v>130114</v>
      </c>
      <c r="U61" s="95">
        <v>6388</v>
      </c>
      <c r="V61" s="120">
        <f t="shared" si="70"/>
        <v>4.9095408641652703E-2</v>
      </c>
      <c r="W61" s="95">
        <v>125826</v>
      </c>
      <c r="X61" s="95">
        <v>6536</v>
      </c>
      <c r="Y61" s="120">
        <f t="shared" si="71"/>
        <v>5.1944749097960673E-2</v>
      </c>
      <c r="Z61" s="95">
        <v>121875</v>
      </c>
      <c r="AA61" s="95">
        <v>5556</v>
      </c>
      <c r="AB61" s="120">
        <f t="shared" si="72"/>
        <v>4.5587692307692308E-2</v>
      </c>
      <c r="AC61" s="95">
        <v>118954</v>
      </c>
      <c r="AD61" s="95">
        <v>6294</v>
      </c>
      <c r="AE61" s="120">
        <f t="shared" si="73"/>
        <v>5.2911209375052538E-2</v>
      </c>
      <c r="AF61" s="99">
        <v>115467</v>
      </c>
      <c r="AG61" s="99">
        <v>7194</v>
      </c>
      <c r="AH61" s="112">
        <f t="shared" si="60"/>
        <v>6.2303515290082878E-2</v>
      </c>
      <c r="AI61" s="99">
        <v>111455</v>
      </c>
      <c r="AJ61" s="99">
        <v>6825</v>
      </c>
      <c r="AK61" s="112">
        <f t="shared" si="61"/>
        <v>6.1235476201157421E-2</v>
      </c>
      <c r="AL61" s="99">
        <v>109368</v>
      </c>
      <c r="AM61" s="99">
        <v>9517</v>
      </c>
      <c r="AN61" s="112">
        <f t="shared" si="62"/>
        <v>8.7018140589569165E-2</v>
      </c>
      <c r="AO61" s="99">
        <v>107215</v>
      </c>
      <c r="AP61" s="99">
        <v>9034.6126568017244</v>
      </c>
      <c r="AQ61" s="112">
        <f t="shared" si="63"/>
        <v>8.4266312146637365E-2</v>
      </c>
      <c r="AR61" s="99">
        <v>110723</v>
      </c>
      <c r="AS61" s="99">
        <v>7410</v>
      </c>
      <c r="AT61" s="112">
        <f t="shared" si="64"/>
        <v>6.6923764710132491E-2</v>
      </c>
      <c r="AU61" s="99">
        <v>109260</v>
      </c>
      <c r="AV61" s="99">
        <v>8712</v>
      </c>
      <c r="AW61" s="112">
        <f t="shared" si="65"/>
        <v>7.9736408566721581E-2</v>
      </c>
    </row>
    <row r="62" spans="1:49" x14ac:dyDescent="0.2">
      <c r="A62" s="64" t="s">
        <v>9</v>
      </c>
      <c r="B62" s="237">
        <v>66359</v>
      </c>
      <c r="C62" s="237">
        <v>38652.458243302004</v>
      </c>
      <c r="D62" s="238">
        <v>0.51</v>
      </c>
      <c r="E62" s="228">
        <v>52342</v>
      </c>
      <c r="F62" s="228">
        <v>44570.507192562</v>
      </c>
      <c r="G62" s="118">
        <f t="shared" si="6"/>
        <v>0.85152472569947646</v>
      </c>
      <c r="H62" s="143">
        <v>43429</v>
      </c>
      <c r="I62" s="143">
        <v>38599.39309292</v>
      </c>
      <c r="J62" s="118">
        <f t="shared" si="66"/>
        <v>0.88879304365562184</v>
      </c>
      <c r="K62" s="95">
        <v>48156</v>
      </c>
      <c r="L62" s="95">
        <v>41941.261744995005</v>
      </c>
      <c r="M62" s="120">
        <f t="shared" si="67"/>
        <v>0.87094571278750321</v>
      </c>
      <c r="N62" s="97">
        <v>47325</v>
      </c>
      <c r="O62" s="97">
        <v>38298.249571567001</v>
      </c>
      <c r="P62" s="120">
        <f t="shared" si="68"/>
        <v>0.8092604241218595</v>
      </c>
      <c r="Q62" s="95">
        <v>45338</v>
      </c>
      <c r="R62" s="95">
        <v>42485</v>
      </c>
      <c r="S62" s="120">
        <f t="shared" si="69"/>
        <v>0.93707265428558828</v>
      </c>
      <c r="T62" s="95">
        <v>41491</v>
      </c>
      <c r="U62" s="95">
        <v>33185</v>
      </c>
      <c r="V62" s="120">
        <f t="shared" si="70"/>
        <v>0.79981200742329661</v>
      </c>
      <c r="W62" s="95">
        <v>37801</v>
      </c>
      <c r="X62" s="95">
        <v>23363</v>
      </c>
      <c r="Y62" s="120">
        <f t="shared" si="71"/>
        <v>0.61805243247533137</v>
      </c>
      <c r="Z62" s="95">
        <v>35147</v>
      </c>
      <c r="AA62" s="95">
        <v>23256</v>
      </c>
      <c r="AB62" s="120">
        <f t="shared" si="72"/>
        <v>0.66167809485873619</v>
      </c>
      <c r="AC62" s="95">
        <v>32204</v>
      </c>
      <c r="AD62" s="95">
        <v>19827</v>
      </c>
      <c r="AE62" s="120">
        <f t="shared" si="73"/>
        <v>0.61566886101105456</v>
      </c>
      <c r="AF62" s="99">
        <v>30604</v>
      </c>
      <c r="AG62" s="99">
        <v>23810</v>
      </c>
      <c r="AH62" s="112">
        <f t="shared" si="60"/>
        <v>0.77800287544111879</v>
      </c>
      <c r="AI62" s="99">
        <v>28730</v>
      </c>
      <c r="AJ62" s="99">
        <v>21758</v>
      </c>
      <c r="AK62" s="112">
        <f t="shared" si="61"/>
        <v>0.75732683605986773</v>
      </c>
      <c r="AL62" s="99">
        <v>27641</v>
      </c>
      <c r="AM62" s="99">
        <v>18431</v>
      </c>
      <c r="AN62" s="112">
        <f t="shared" si="62"/>
        <v>0.66679931985094609</v>
      </c>
      <c r="AO62" s="99">
        <v>26651</v>
      </c>
      <c r="AP62" s="99">
        <v>25150</v>
      </c>
      <c r="AQ62" s="112">
        <f t="shared" si="63"/>
        <v>0.94367941165434688</v>
      </c>
      <c r="AR62" s="99">
        <v>26854</v>
      </c>
      <c r="AS62" s="99">
        <v>29393</v>
      </c>
      <c r="AT62" s="112">
        <f t="shared" si="64"/>
        <v>1.0945482982051091</v>
      </c>
      <c r="AU62" s="99">
        <v>25769</v>
      </c>
      <c r="AV62" s="99">
        <v>17403</v>
      </c>
      <c r="AW62" s="112">
        <f t="shared" si="65"/>
        <v>0.67534634638519153</v>
      </c>
    </row>
    <row r="63" spans="1:49" x14ac:dyDescent="0.2">
      <c r="A63" s="64" t="s">
        <v>8</v>
      </c>
      <c r="B63" s="237">
        <v>1030607</v>
      </c>
      <c r="C63" s="237">
        <v>525225.74069870205</v>
      </c>
      <c r="D63" s="238">
        <v>0.31</v>
      </c>
      <c r="E63" s="228">
        <v>890992</v>
      </c>
      <c r="F63" s="228">
        <v>435942.88661365304</v>
      </c>
      <c r="G63" s="118">
        <f t="shared" si="6"/>
        <v>0.48927811541927768</v>
      </c>
      <c r="H63" s="143">
        <v>703603</v>
      </c>
      <c r="I63" s="143">
        <v>329221.94888839399</v>
      </c>
      <c r="J63" s="118">
        <f t="shared" si="66"/>
        <v>0.46790867703576305</v>
      </c>
      <c r="K63" s="95">
        <v>820700</v>
      </c>
      <c r="L63" s="95">
        <v>496629.65983088396</v>
      </c>
      <c r="M63" s="120">
        <f t="shared" si="67"/>
        <v>0.60512935278528568</v>
      </c>
      <c r="N63" s="97">
        <v>788275</v>
      </c>
      <c r="O63" s="97">
        <v>489241.54318835499</v>
      </c>
      <c r="P63" s="120">
        <f t="shared" si="68"/>
        <v>0.62064830571609531</v>
      </c>
      <c r="Q63" s="95">
        <v>732337</v>
      </c>
      <c r="R63" s="95">
        <v>471230</v>
      </c>
      <c r="S63" s="120">
        <f t="shared" si="69"/>
        <v>0.64346059259603161</v>
      </c>
      <c r="T63" s="95">
        <v>711876</v>
      </c>
      <c r="U63" s="95">
        <v>431832</v>
      </c>
      <c r="V63" s="120">
        <f t="shared" si="70"/>
        <v>0.60661126375941876</v>
      </c>
      <c r="W63" s="95">
        <v>677515</v>
      </c>
      <c r="X63" s="95">
        <v>411021</v>
      </c>
      <c r="Y63" s="120">
        <f t="shared" si="71"/>
        <v>0.60665963115207777</v>
      </c>
      <c r="Z63" s="95">
        <v>630435</v>
      </c>
      <c r="AA63" s="95">
        <v>376669</v>
      </c>
      <c r="AB63" s="120">
        <f t="shared" si="72"/>
        <v>0.59747475949146223</v>
      </c>
      <c r="AC63" s="95">
        <v>595869</v>
      </c>
      <c r="AD63" s="95">
        <v>349511</v>
      </c>
      <c r="AE63" s="120">
        <f t="shared" si="73"/>
        <v>0.58655677674119644</v>
      </c>
      <c r="AF63" s="99">
        <v>574351</v>
      </c>
      <c r="AG63" s="99">
        <v>353647</v>
      </c>
      <c r="AH63" s="112">
        <f t="shared" si="60"/>
        <v>0.61573323629627175</v>
      </c>
      <c r="AI63" s="99">
        <v>547129</v>
      </c>
      <c r="AJ63" s="99">
        <v>341967</v>
      </c>
      <c r="AK63" s="112">
        <f t="shared" si="61"/>
        <v>0.62502079034377633</v>
      </c>
      <c r="AL63" s="99">
        <v>521781</v>
      </c>
      <c r="AM63" s="99">
        <v>322435</v>
      </c>
      <c r="AN63" s="112">
        <f t="shared" si="62"/>
        <v>0.61795082611287111</v>
      </c>
      <c r="AO63" s="99">
        <v>504423</v>
      </c>
      <c r="AP63" s="99">
        <v>335941</v>
      </c>
      <c r="AQ63" s="112">
        <f t="shared" si="63"/>
        <v>0.66599064673894726</v>
      </c>
      <c r="AR63" s="99">
        <v>508872</v>
      </c>
      <c r="AS63" s="99">
        <v>345558</v>
      </c>
      <c r="AT63" s="112">
        <f t="shared" si="64"/>
        <v>0.67906664151299345</v>
      </c>
      <c r="AU63" s="99">
        <v>494869</v>
      </c>
      <c r="AV63" s="99">
        <v>342559</v>
      </c>
      <c r="AW63" s="112">
        <f t="shared" si="65"/>
        <v>0.69222157783170901</v>
      </c>
    </row>
    <row r="64" spans="1:49" x14ac:dyDescent="0.2">
      <c r="A64" s="138" t="s">
        <v>7</v>
      </c>
      <c r="B64" s="237">
        <v>27689</v>
      </c>
      <c r="C64" s="237">
        <v>8483.1046582790004</v>
      </c>
      <c r="D64" s="238">
        <v>0.96</v>
      </c>
      <c r="E64" s="228">
        <v>16723</v>
      </c>
      <c r="F64" s="228">
        <v>6504.0619452620003</v>
      </c>
      <c r="G64" s="118">
        <f t="shared" si="6"/>
        <v>0.38892913623524489</v>
      </c>
      <c r="H64" s="143">
        <v>17540</v>
      </c>
      <c r="I64" s="143">
        <v>5847.9749474160008</v>
      </c>
      <c r="J64" s="118">
        <f t="shared" si="66"/>
        <v>0.33340792174549605</v>
      </c>
      <c r="K64" s="95">
        <v>20591</v>
      </c>
      <c r="L64" s="95">
        <v>10898.034928745999</v>
      </c>
      <c r="M64" s="120">
        <f t="shared" si="67"/>
        <v>0.52926205277771843</v>
      </c>
      <c r="N64" s="97">
        <v>19927</v>
      </c>
      <c r="O64" s="97">
        <v>8885.578241227</v>
      </c>
      <c r="P64" s="120">
        <f t="shared" si="68"/>
        <v>0.44590647067932954</v>
      </c>
      <c r="Q64" s="95">
        <v>18970</v>
      </c>
      <c r="R64" s="95">
        <v>1707</v>
      </c>
      <c r="S64" s="120">
        <f t="shared" si="69"/>
        <v>8.998418555614128E-2</v>
      </c>
      <c r="T64" s="95">
        <v>18392</v>
      </c>
      <c r="U64" s="95">
        <v>4394</v>
      </c>
      <c r="V64" s="120">
        <f t="shared" si="70"/>
        <v>0.23890822096563724</v>
      </c>
      <c r="W64" s="95">
        <v>17047</v>
      </c>
      <c r="X64" s="95">
        <v>3362</v>
      </c>
      <c r="Y64" s="120">
        <f t="shared" si="71"/>
        <v>0.19721945210300934</v>
      </c>
      <c r="Z64" s="95">
        <v>16175</v>
      </c>
      <c r="AA64" s="95">
        <v>3525</v>
      </c>
      <c r="AB64" s="120">
        <f t="shared" si="72"/>
        <v>0.21792890262751158</v>
      </c>
      <c r="AC64" s="95">
        <v>15568</v>
      </c>
      <c r="AD64" s="95">
        <v>3111</v>
      </c>
      <c r="AE64" s="120">
        <f>AD64/AC64</f>
        <v>0.19983299075025693</v>
      </c>
      <c r="AF64" s="99">
        <v>14717</v>
      </c>
      <c r="AG64" s="99">
        <v>3831</v>
      </c>
      <c r="AH64" s="112">
        <f t="shared" si="60"/>
        <v>0.2603112047292247</v>
      </c>
      <c r="AI64" s="99">
        <v>13942</v>
      </c>
      <c r="AJ64" s="99">
        <v>3528</v>
      </c>
      <c r="AK64" s="112">
        <f t="shared" si="61"/>
        <v>0.25304834313584851</v>
      </c>
      <c r="AL64" s="99">
        <v>13222</v>
      </c>
      <c r="AM64" s="99">
        <v>3325</v>
      </c>
      <c r="AN64" s="112">
        <f t="shared" si="62"/>
        <v>0.25147481470276811</v>
      </c>
      <c r="AO64" s="99">
        <v>12895</v>
      </c>
      <c r="AP64" s="99">
        <v>3209</v>
      </c>
      <c r="AQ64" s="112">
        <f t="shared" si="63"/>
        <v>0.24885614579294299</v>
      </c>
      <c r="AR64" s="99">
        <v>12562</v>
      </c>
      <c r="AS64" s="99">
        <v>3534</v>
      </c>
      <c r="AT64" s="112">
        <f t="shared" si="64"/>
        <v>0.28132462983601336</v>
      </c>
      <c r="AU64" s="99">
        <v>11978</v>
      </c>
      <c r="AV64" s="99">
        <v>3867</v>
      </c>
      <c r="AW64" s="112">
        <f t="shared" si="65"/>
        <v>0.32284187677408582</v>
      </c>
    </row>
    <row r="65" spans="1:49" x14ac:dyDescent="0.2">
      <c r="A65" s="138" t="s">
        <v>6</v>
      </c>
      <c r="B65" s="237">
        <v>300942</v>
      </c>
      <c r="C65" s="237">
        <v>289964.74108571996</v>
      </c>
      <c r="D65" s="238">
        <v>0.43</v>
      </c>
      <c r="E65" s="228">
        <v>264694</v>
      </c>
      <c r="F65" s="228">
        <v>281345.27637951</v>
      </c>
      <c r="G65" s="118">
        <f t="shared" si="6"/>
        <v>1.0629076457324684</v>
      </c>
      <c r="H65" s="143">
        <v>250131</v>
      </c>
      <c r="I65" s="143">
        <v>276852.95706749399</v>
      </c>
      <c r="J65" s="118">
        <f t="shared" si="66"/>
        <v>1.1068318483814241</v>
      </c>
      <c r="K65" s="95">
        <v>249448</v>
      </c>
      <c r="L65" s="95">
        <v>267235.44583367201</v>
      </c>
      <c r="M65" s="120">
        <f t="shared" si="67"/>
        <v>1.071307229697861</v>
      </c>
      <c r="N65" s="97">
        <v>242115</v>
      </c>
      <c r="O65" s="97">
        <v>261018.758503552</v>
      </c>
      <c r="P65" s="120">
        <f t="shared" si="68"/>
        <v>1.0780776015676516</v>
      </c>
      <c r="Q65" s="95">
        <v>246122</v>
      </c>
      <c r="R65" s="95">
        <v>247903</v>
      </c>
      <c r="S65" s="120">
        <f t="shared" si="69"/>
        <v>1.0072362486896742</v>
      </c>
      <c r="T65" s="95">
        <v>243303</v>
      </c>
      <c r="U65" s="95">
        <v>250961</v>
      </c>
      <c r="V65" s="120">
        <f t="shared" si="70"/>
        <v>1.0314751564921107</v>
      </c>
      <c r="W65" s="95">
        <v>230377</v>
      </c>
      <c r="X65" s="95">
        <v>234304</v>
      </c>
      <c r="Y65" s="120">
        <f t="shared" si="71"/>
        <v>1.0170459724712102</v>
      </c>
      <c r="Z65" s="95">
        <v>227030</v>
      </c>
      <c r="AA65" s="95">
        <v>220926</v>
      </c>
      <c r="AB65" s="120">
        <f t="shared" si="72"/>
        <v>0.97311368541602428</v>
      </c>
      <c r="AC65" s="95">
        <v>213841</v>
      </c>
      <c r="AD65" s="95">
        <v>212659</v>
      </c>
      <c r="AE65" s="120">
        <f t="shared" si="73"/>
        <v>0.99447252865446756</v>
      </c>
      <c r="AF65" s="99">
        <v>210306</v>
      </c>
      <c r="AG65" s="99">
        <v>205078</v>
      </c>
      <c r="AH65" s="112">
        <f t="shared" si="60"/>
        <v>0.97514098504084523</v>
      </c>
      <c r="AI65" s="99">
        <v>208628</v>
      </c>
      <c r="AJ65" s="99">
        <v>197275</v>
      </c>
      <c r="AK65" s="112">
        <f t="shared" si="61"/>
        <v>0.94558256801579843</v>
      </c>
      <c r="AL65" s="99">
        <v>202618</v>
      </c>
      <c r="AM65" s="99">
        <v>184529</v>
      </c>
      <c r="AN65" s="112">
        <f t="shared" si="62"/>
        <v>0.91072362771323379</v>
      </c>
      <c r="AO65" s="99">
        <v>196843</v>
      </c>
      <c r="AP65" s="99">
        <v>179592</v>
      </c>
      <c r="AQ65" s="112">
        <f t="shared" si="63"/>
        <v>0.91236162830275902</v>
      </c>
      <c r="AR65" s="99">
        <v>199629</v>
      </c>
      <c r="AS65" s="99">
        <v>171886</v>
      </c>
      <c r="AT65" s="112">
        <f t="shared" si="64"/>
        <v>0.86102720546613964</v>
      </c>
      <c r="AU65" s="99">
        <v>189925</v>
      </c>
      <c r="AV65" s="99">
        <v>166222</v>
      </c>
      <c r="AW65" s="112">
        <f t="shared" si="65"/>
        <v>0.87519810451494007</v>
      </c>
    </row>
    <row r="66" spans="1:49" x14ac:dyDescent="0.2">
      <c r="A66" s="64" t="s">
        <v>5</v>
      </c>
      <c r="B66" s="237">
        <v>64157</v>
      </c>
      <c r="C66" s="237">
        <v>27424.676739915001</v>
      </c>
      <c r="D66" s="238">
        <v>0.43</v>
      </c>
      <c r="E66" s="228">
        <v>38720</v>
      </c>
      <c r="F66" s="228">
        <v>24603.614244131</v>
      </c>
      <c r="G66" s="118">
        <f t="shared" si="6"/>
        <v>0.6354239215942924</v>
      </c>
      <c r="H66" s="143">
        <v>38618</v>
      </c>
      <c r="I66" s="143">
        <v>24201.916013048998</v>
      </c>
      <c r="J66" s="118">
        <f t="shared" si="66"/>
        <v>0.62670039911567144</v>
      </c>
      <c r="K66" s="95">
        <v>41256</v>
      </c>
      <c r="L66" s="95">
        <v>24245.836608587</v>
      </c>
      <c r="M66" s="120">
        <f t="shared" si="67"/>
        <v>0.58769237465064472</v>
      </c>
      <c r="N66" s="97">
        <v>38809</v>
      </c>
      <c r="O66" s="97">
        <v>27412.028593949002</v>
      </c>
      <c r="P66" s="120">
        <f t="shared" si="68"/>
        <v>0.70633174248109976</v>
      </c>
      <c r="Q66" s="95">
        <v>36593</v>
      </c>
      <c r="R66" s="95">
        <v>17898</v>
      </c>
      <c r="S66" s="120">
        <f t="shared" si="69"/>
        <v>0.48910993905938294</v>
      </c>
      <c r="T66" s="95">
        <v>36465</v>
      </c>
      <c r="U66" s="95">
        <v>16576</v>
      </c>
      <c r="V66" s="120">
        <f t="shared" si="70"/>
        <v>0.45457287810228986</v>
      </c>
      <c r="W66" s="95">
        <v>34671</v>
      </c>
      <c r="X66" s="95">
        <v>13474</v>
      </c>
      <c r="Y66" s="120">
        <f t="shared" si="71"/>
        <v>0.38862449886071931</v>
      </c>
      <c r="Z66" s="95">
        <v>32147</v>
      </c>
      <c r="AA66" s="95">
        <v>15218</v>
      </c>
      <c r="AB66" s="120">
        <f t="shared" si="72"/>
        <v>0.47338787445173736</v>
      </c>
      <c r="AC66" s="95">
        <v>30159</v>
      </c>
      <c r="AD66" s="95">
        <v>14532</v>
      </c>
      <c r="AE66" s="120">
        <f t="shared" si="73"/>
        <v>0.48184621506018105</v>
      </c>
      <c r="AF66" s="99">
        <v>28777</v>
      </c>
      <c r="AG66" s="99">
        <v>14178</v>
      </c>
      <c r="AH66" s="112">
        <f t="shared" si="60"/>
        <v>0.49268513048615215</v>
      </c>
      <c r="AI66" s="99">
        <v>28535</v>
      </c>
      <c r="AJ66" s="99">
        <v>14036</v>
      </c>
      <c r="AK66" s="112">
        <f t="shared" si="61"/>
        <v>0.4918871561240582</v>
      </c>
      <c r="AL66" s="99">
        <v>27926</v>
      </c>
      <c r="AM66" s="99">
        <v>19068</v>
      </c>
      <c r="AN66" s="112">
        <f t="shared" si="62"/>
        <v>0.68280455489507985</v>
      </c>
      <c r="AO66" s="99">
        <v>28012</v>
      </c>
      <c r="AP66" s="99">
        <v>12313.432591645966</v>
      </c>
      <c r="AQ66" s="112">
        <f t="shared" si="63"/>
        <v>0.43957705953327025</v>
      </c>
      <c r="AR66" s="99">
        <v>30982</v>
      </c>
      <c r="AS66" s="99">
        <v>13200</v>
      </c>
      <c r="AT66" s="112">
        <f t="shared" si="64"/>
        <v>0.42605383771222</v>
      </c>
      <c r="AU66" s="99">
        <v>29685</v>
      </c>
      <c r="AV66" s="99">
        <v>14261</v>
      </c>
      <c r="AW66" s="112">
        <f t="shared" si="65"/>
        <v>0.48041098197742965</v>
      </c>
    </row>
    <row r="67" spans="1:49" x14ac:dyDescent="0.2">
      <c r="A67" s="142" t="s">
        <v>4</v>
      </c>
      <c r="B67" s="237">
        <v>34075</v>
      </c>
      <c r="C67" s="237">
        <v>14764.497090381999</v>
      </c>
      <c r="D67" s="238">
        <v>0.37</v>
      </c>
      <c r="E67" s="228">
        <v>31915</v>
      </c>
      <c r="F67" s="228">
        <v>15420.045853734</v>
      </c>
      <c r="G67" s="118">
        <f t="shared" si="6"/>
        <v>0.48315982621757797</v>
      </c>
      <c r="H67" s="143">
        <v>29016</v>
      </c>
      <c r="I67" s="143">
        <v>13710.266776836001</v>
      </c>
      <c r="J67" s="118">
        <f t="shared" si="66"/>
        <v>0.47250712630397024</v>
      </c>
      <c r="K67" s="95">
        <v>26274</v>
      </c>
      <c r="L67" s="95">
        <v>9956.7385703279997</v>
      </c>
      <c r="M67" s="120">
        <f t="shared" si="67"/>
        <v>0.37895785073943822</v>
      </c>
      <c r="N67" s="97">
        <v>27485</v>
      </c>
      <c r="O67" s="97">
        <v>11069.860394497999</v>
      </c>
      <c r="P67" s="120">
        <f t="shared" si="68"/>
        <v>0.40276006529008546</v>
      </c>
      <c r="Q67" s="95">
        <v>28022</v>
      </c>
      <c r="R67" s="95">
        <v>10920</v>
      </c>
      <c r="S67" s="120">
        <f t="shared" si="69"/>
        <v>0.38969381200485331</v>
      </c>
      <c r="T67" s="95">
        <v>27374</v>
      </c>
      <c r="U67" s="95">
        <v>8359</v>
      </c>
      <c r="V67" s="120">
        <f t="shared" si="70"/>
        <v>0.30536275297727772</v>
      </c>
      <c r="W67" s="95">
        <v>26657</v>
      </c>
      <c r="X67" s="95">
        <v>9659</v>
      </c>
      <c r="Y67" s="120">
        <f t="shared" si="71"/>
        <v>0.36234384964549649</v>
      </c>
      <c r="Z67" s="95">
        <v>25372</v>
      </c>
      <c r="AA67" s="95">
        <v>9026</v>
      </c>
      <c r="AB67" s="120">
        <f t="shared" si="72"/>
        <v>0.3557464921961217</v>
      </c>
      <c r="AC67" s="95">
        <v>24816</v>
      </c>
      <c r="AD67" s="95">
        <v>9933</v>
      </c>
      <c r="AE67" s="120">
        <f t="shared" si="73"/>
        <v>0.40026595744680848</v>
      </c>
      <c r="AF67" s="99">
        <v>23871</v>
      </c>
      <c r="AG67" s="99">
        <v>10617</v>
      </c>
      <c r="AH67" s="112">
        <f t="shared" si="60"/>
        <v>0.44476561518160113</v>
      </c>
      <c r="AI67" s="99">
        <v>23890</v>
      </c>
      <c r="AJ67" s="99">
        <v>9319</v>
      </c>
      <c r="AK67" s="112">
        <f t="shared" si="61"/>
        <v>0.39007953118459604</v>
      </c>
      <c r="AL67" s="99">
        <v>23635</v>
      </c>
      <c r="AM67" s="99">
        <v>11442</v>
      </c>
      <c r="AN67" s="112">
        <f t="shared" si="62"/>
        <v>0.48411254495451661</v>
      </c>
      <c r="AO67" s="99">
        <v>23383</v>
      </c>
      <c r="AP67" s="99">
        <v>7451.1190538928004</v>
      </c>
      <c r="AQ67" s="112">
        <f t="shared" si="63"/>
        <v>0.31865539297321988</v>
      </c>
      <c r="AR67" s="99">
        <v>24167</v>
      </c>
      <c r="AS67" s="99">
        <v>9261</v>
      </c>
      <c r="AT67" s="112">
        <f t="shared" si="64"/>
        <v>0.38320850746886248</v>
      </c>
      <c r="AU67" s="99">
        <v>24013</v>
      </c>
      <c r="AV67" s="99">
        <v>8853</v>
      </c>
      <c r="AW67" s="112">
        <f t="shared" si="65"/>
        <v>0.36867530087869071</v>
      </c>
    </row>
    <row r="68" spans="1:49" x14ac:dyDescent="0.2">
      <c r="A68" s="142" t="s">
        <v>3</v>
      </c>
      <c r="B68" s="237">
        <v>154740</v>
      </c>
      <c r="C68" s="237">
        <v>57334.563958294995</v>
      </c>
      <c r="D68" s="238">
        <v>1.01</v>
      </c>
      <c r="E68" s="228">
        <v>116549</v>
      </c>
      <c r="F68" s="228">
        <v>52354.346488301002</v>
      </c>
      <c r="G68" s="118">
        <f t="shared" si="6"/>
        <v>0.44920459624965464</v>
      </c>
      <c r="H68" s="143">
        <v>95865</v>
      </c>
      <c r="I68" s="143">
        <v>34067.704328804997</v>
      </c>
      <c r="J68" s="118">
        <f t="shared" si="66"/>
        <v>0.35537166149068999</v>
      </c>
      <c r="K68" s="95">
        <v>158640</v>
      </c>
      <c r="L68" s="95">
        <v>49347.930402742997</v>
      </c>
      <c r="M68" s="120">
        <f t="shared" si="67"/>
        <v>0.31106864852964572</v>
      </c>
      <c r="N68" s="97">
        <v>150919</v>
      </c>
      <c r="O68" s="97">
        <v>49630.417826165998</v>
      </c>
      <c r="P68" s="120">
        <f t="shared" si="68"/>
        <v>0.32885466923426471</v>
      </c>
      <c r="Q68" s="95">
        <v>140053</v>
      </c>
      <c r="R68" s="95">
        <v>49651</v>
      </c>
      <c r="S68" s="120">
        <f t="shared" si="69"/>
        <v>0.35451579045075793</v>
      </c>
      <c r="T68" s="95">
        <v>132669</v>
      </c>
      <c r="U68" s="95">
        <v>45955</v>
      </c>
      <c r="V68" s="120">
        <f t="shared" si="70"/>
        <v>0.34638838010386752</v>
      </c>
      <c r="W68" s="95">
        <v>126110</v>
      </c>
      <c r="X68" s="95">
        <v>45311</v>
      </c>
      <c r="Y68" s="120">
        <f t="shared" si="71"/>
        <v>0.3592974387439537</v>
      </c>
      <c r="Z68" s="95">
        <v>121006</v>
      </c>
      <c r="AA68" s="95">
        <v>38984</v>
      </c>
      <c r="AB68" s="120">
        <f t="shared" si="72"/>
        <v>0.32216584301604878</v>
      </c>
      <c r="AC68" s="95">
        <v>113822</v>
      </c>
      <c r="AD68" s="95">
        <v>36623</v>
      </c>
      <c r="AE68" s="120">
        <f t="shared" si="73"/>
        <v>0.32175677812725134</v>
      </c>
      <c r="AF68" s="95">
        <v>109415</v>
      </c>
      <c r="AG68" s="95">
        <v>38347</v>
      </c>
      <c r="AH68" s="112">
        <f t="shared" si="60"/>
        <v>0.35047296988529908</v>
      </c>
      <c r="AI68" s="95">
        <v>105115</v>
      </c>
      <c r="AJ68" s="95">
        <v>36381</v>
      </c>
      <c r="AK68" s="112">
        <f t="shared" si="61"/>
        <v>0.34610664510298245</v>
      </c>
      <c r="AL68" s="95">
        <v>100729</v>
      </c>
      <c r="AM68" s="95">
        <v>35037</v>
      </c>
      <c r="AN68" s="112">
        <f t="shared" si="62"/>
        <v>0.34783428804018701</v>
      </c>
      <c r="AO68" s="95">
        <v>96323</v>
      </c>
      <c r="AP68" s="95">
        <v>36824.275917439583</v>
      </c>
      <c r="AQ68" s="112">
        <f t="shared" si="63"/>
        <v>0.38229992750889802</v>
      </c>
      <c r="AR68" s="95">
        <v>98053</v>
      </c>
      <c r="AS68" s="95">
        <v>36728</v>
      </c>
      <c r="AT68" s="112">
        <f t="shared" si="64"/>
        <v>0.37457293504533262</v>
      </c>
      <c r="AU68" s="95">
        <v>95513</v>
      </c>
      <c r="AV68" s="95">
        <v>35336</v>
      </c>
      <c r="AW68" s="112">
        <f t="shared" si="65"/>
        <v>0.36996011014207492</v>
      </c>
    </row>
    <row r="69" spans="1:49" x14ac:dyDescent="0.2">
      <c r="A69" s="142" t="s">
        <v>2</v>
      </c>
      <c r="B69" s="237">
        <v>294</v>
      </c>
      <c r="C69" s="237">
        <v>295.836993495</v>
      </c>
      <c r="D69" s="238">
        <v>0.33</v>
      </c>
      <c r="E69" s="228">
        <v>287</v>
      </c>
      <c r="F69" s="228">
        <v>285.81144248999999</v>
      </c>
      <c r="G69" s="118">
        <f t="shared" si="6"/>
        <v>0.99585868463414629</v>
      </c>
      <c r="H69" s="143">
        <v>259</v>
      </c>
      <c r="I69" s="143">
        <v>88.501209332000002</v>
      </c>
      <c r="J69" s="118">
        <f t="shared" si="66"/>
        <v>0.34170351093436296</v>
      </c>
      <c r="K69" s="95">
        <v>366</v>
      </c>
      <c r="L69" s="95">
        <v>179.00860236299999</v>
      </c>
      <c r="M69" s="120">
        <f t="shared" si="67"/>
        <v>0.4890945419754098</v>
      </c>
      <c r="N69" s="97">
        <v>377</v>
      </c>
      <c r="O69" s="97">
        <v>212.29727772099997</v>
      </c>
      <c r="P69" s="120">
        <f t="shared" si="68"/>
        <v>0.56312275257559674</v>
      </c>
      <c r="Q69" s="95">
        <v>369</v>
      </c>
      <c r="R69" s="95">
        <v>188</v>
      </c>
      <c r="S69" s="120">
        <f t="shared" si="69"/>
        <v>0.50948509485094851</v>
      </c>
      <c r="T69" s="95">
        <v>385</v>
      </c>
      <c r="U69" s="95">
        <v>241</v>
      </c>
      <c r="V69" s="120">
        <f t="shared" si="70"/>
        <v>0.62597402597402596</v>
      </c>
      <c r="W69" s="95">
        <v>383</v>
      </c>
      <c r="X69" s="95">
        <v>222</v>
      </c>
      <c r="Y69" s="120">
        <f t="shared" si="71"/>
        <v>0.57963446475195823</v>
      </c>
      <c r="Z69" s="95">
        <v>369</v>
      </c>
      <c r="AA69" s="95">
        <v>195</v>
      </c>
      <c r="AB69" s="120">
        <f t="shared" si="72"/>
        <v>0.52845528455284552</v>
      </c>
      <c r="AC69" s="95">
        <v>363</v>
      </c>
      <c r="AD69" s="95">
        <v>187</v>
      </c>
      <c r="AE69" s="120">
        <f t="shared" si="73"/>
        <v>0.51515151515151514</v>
      </c>
      <c r="AF69" s="95">
        <v>347</v>
      </c>
      <c r="AG69" s="95">
        <v>189</v>
      </c>
      <c r="AH69" s="112">
        <f t="shared" si="60"/>
        <v>0.54466858789625361</v>
      </c>
      <c r="AI69" s="95">
        <v>353</v>
      </c>
      <c r="AJ69" s="95">
        <v>184</v>
      </c>
      <c r="AK69" s="112">
        <f t="shared" si="61"/>
        <v>0.52124645892351273</v>
      </c>
      <c r="AL69" s="95">
        <v>381</v>
      </c>
      <c r="AM69" s="95">
        <v>187</v>
      </c>
      <c r="AN69" s="112">
        <f t="shared" si="62"/>
        <v>0.49081364829396323</v>
      </c>
      <c r="AO69" s="95">
        <v>404</v>
      </c>
      <c r="AP69" s="95">
        <v>143.55389619009998</v>
      </c>
      <c r="AQ69" s="112">
        <f t="shared" si="63"/>
        <v>0.35533142621311875</v>
      </c>
      <c r="AR69" s="95">
        <v>428</v>
      </c>
      <c r="AS69" s="95">
        <v>153</v>
      </c>
      <c r="AT69" s="112">
        <f t="shared" si="64"/>
        <v>0.3574766355140187</v>
      </c>
      <c r="AU69" s="95">
        <v>453</v>
      </c>
      <c r="AV69" s="95">
        <v>172</v>
      </c>
      <c r="AW69" s="112">
        <f t="shared" si="65"/>
        <v>0.37969094922737306</v>
      </c>
    </row>
    <row r="70" spans="1:49" x14ac:dyDescent="0.2">
      <c r="A70" s="142" t="s">
        <v>1</v>
      </c>
      <c r="B70" s="237">
        <v>55549</v>
      </c>
      <c r="C70" s="237">
        <v>18206.666946341</v>
      </c>
      <c r="D70" s="238">
        <v>0.77</v>
      </c>
      <c r="E70" s="228">
        <v>39325</v>
      </c>
      <c r="F70" s="228">
        <v>14106.268879448</v>
      </c>
      <c r="G70" s="118">
        <f t="shared" si="6"/>
        <v>0.35870995243351556</v>
      </c>
      <c r="H70" s="143">
        <v>35148</v>
      </c>
      <c r="I70" s="143">
        <v>13887.314171926</v>
      </c>
      <c r="J70" s="118">
        <f t="shared" si="66"/>
        <v>0.39510965551172189</v>
      </c>
      <c r="K70" s="95">
        <v>43691</v>
      </c>
      <c r="L70" s="95">
        <v>16345.870299695998</v>
      </c>
      <c r="M70" s="120">
        <f t="shared" si="67"/>
        <v>0.37412442607621704</v>
      </c>
      <c r="N70" s="97">
        <v>41180</v>
      </c>
      <c r="O70" s="97">
        <v>13216.253133316999</v>
      </c>
      <c r="P70" s="120">
        <f t="shared" si="68"/>
        <v>0.3209386384972559</v>
      </c>
      <c r="Q70" s="95">
        <v>39541</v>
      </c>
      <c r="R70" s="95">
        <v>15664</v>
      </c>
      <c r="S70" s="120">
        <f t="shared" si="69"/>
        <v>0.39614577274221696</v>
      </c>
      <c r="T70" s="95">
        <v>36422</v>
      </c>
      <c r="U70" s="95">
        <v>14642</v>
      </c>
      <c r="V70" s="120">
        <f t="shared" si="70"/>
        <v>0.4020097743122289</v>
      </c>
      <c r="W70" s="95">
        <v>33690</v>
      </c>
      <c r="X70" s="95">
        <v>13692</v>
      </c>
      <c r="Y70" s="120">
        <f t="shared" si="71"/>
        <v>0.40641139804096171</v>
      </c>
      <c r="Z70" s="95">
        <v>32317</v>
      </c>
      <c r="AA70" s="95">
        <v>11549</v>
      </c>
      <c r="AB70" s="120">
        <f t="shared" si="72"/>
        <v>0.3573660921496426</v>
      </c>
      <c r="AC70" s="95">
        <v>31340</v>
      </c>
      <c r="AD70" s="95">
        <v>12485</v>
      </c>
      <c r="AE70" s="120">
        <f t="shared" si="73"/>
        <v>0.39837268666241227</v>
      </c>
      <c r="AF70" s="99">
        <v>31006</v>
      </c>
      <c r="AG70" s="99">
        <v>10558</v>
      </c>
      <c r="AH70" s="112">
        <f t="shared" si="60"/>
        <v>0.3405147390827582</v>
      </c>
      <c r="AI70" s="99">
        <v>30534</v>
      </c>
      <c r="AJ70" s="99">
        <v>9551</v>
      </c>
      <c r="AK70" s="112">
        <f t="shared" si="61"/>
        <v>0.31279884718674267</v>
      </c>
      <c r="AL70" s="99">
        <v>31058</v>
      </c>
      <c r="AM70" s="99">
        <v>9629</v>
      </c>
      <c r="AN70" s="112">
        <f t="shared" si="62"/>
        <v>0.31003284177989565</v>
      </c>
      <c r="AO70" s="99">
        <v>30333</v>
      </c>
      <c r="AP70" s="99">
        <v>9584.1382903564208</v>
      </c>
      <c r="AQ70" s="112">
        <f t="shared" si="63"/>
        <v>0.31596407511147662</v>
      </c>
      <c r="AR70" s="99">
        <v>29380</v>
      </c>
      <c r="AS70" s="99">
        <v>9943</v>
      </c>
      <c r="AT70" s="112">
        <f>AS70/AR70</f>
        <v>0.338427501701838</v>
      </c>
      <c r="AU70" s="99">
        <v>28224</v>
      </c>
      <c r="AV70" s="99">
        <v>10323</v>
      </c>
      <c r="AW70" s="112">
        <f>AV70/AU70</f>
        <v>0.36575255102040816</v>
      </c>
    </row>
    <row r="71" spans="1:49" x14ac:dyDescent="0.2">
      <c r="A71" s="142" t="s">
        <v>0</v>
      </c>
      <c r="B71" s="237">
        <v>102286</v>
      </c>
      <c r="C71" s="237">
        <v>78432.904025031006</v>
      </c>
      <c r="D71" s="101">
        <f>C71/B71</f>
        <v>0.7667999924235086</v>
      </c>
      <c r="E71" s="228">
        <v>100372</v>
      </c>
      <c r="F71" s="228">
        <v>69118.142854742997</v>
      </c>
      <c r="G71" s="118">
        <f t="shared" si="6"/>
        <v>0.68861976302896222</v>
      </c>
      <c r="H71" s="143">
        <v>92763</v>
      </c>
      <c r="I71" s="143">
        <v>62482.001287301006</v>
      </c>
      <c r="J71" s="118">
        <f t="shared" si="66"/>
        <v>0.67356598306761317</v>
      </c>
      <c r="K71" s="95">
        <v>95179</v>
      </c>
      <c r="L71" s="95">
        <v>62273.203328085001</v>
      </c>
      <c r="M71" s="120">
        <f t="shared" si="67"/>
        <v>0.65427461234185058</v>
      </c>
      <c r="N71" s="97">
        <v>90920</v>
      </c>
      <c r="O71" s="97">
        <v>56435.790303216003</v>
      </c>
      <c r="P71" s="120">
        <f t="shared" si="68"/>
        <v>0.6207192070305324</v>
      </c>
      <c r="Q71" s="95">
        <v>80356</v>
      </c>
      <c r="R71" s="95">
        <v>41083</v>
      </c>
      <c r="S71" s="120">
        <f t="shared" si="69"/>
        <v>0.51126238239832744</v>
      </c>
      <c r="T71" s="95">
        <v>81028</v>
      </c>
      <c r="U71" s="95">
        <v>41913</v>
      </c>
      <c r="V71" s="120">
        <f t="shared" si="70"/>
        <v>0.51726563657007452</v>
      </c>
      <c r="W71" s="95">
        <v>79405</v>
      </c>
      <c r="X71" s="95">
        <v>39408</v>
      </c>
      <c r="Y71" s="120">
        <f t="shared" si="71"/>
        <v>0.49629116554373148</v>
      </c>
      <c r="Z71" s="95">
        <v>77788</v>
      </c>
      <c r="AA71" s="95">
        <v>36172</v>
      </c>
      <c r="AB71" s="120">
        <f t="shared" si="72"/>
        <v>0.46500745616290429</v>
      </c>
      <c r="AC71" s="95">
        <v>71565</v>
      </c>
      <c r="AD71" s="95">
        <v>36256</v>
      </c>
      <c r="AE71" s="120">
        <f t="shared" si="73"/>
        <v>0.50661636274715294</v>
      </c>
      <c r="AF71" s="99">
        <v>67975</v>
      </c>
      <c r="AG71" s="99">
        <v>38274</v>
      </c>
      <c r="AH71" s="112">
        <f t="shared" si="60"/>
        <v>0.5630599485104818</v>
      </c>
      <c r="AI71" s="99">
        <v>64096</v>
      </c>
      <c r="AJ71" s="99">
        <v>36073</v>
      </c>
      <c r="AK71" s="112">
        <f t="shared" si="61"/>
        <v>0.56279643035446825</v>
      </c>
      <c r="AL71" s="99">
        <v>61560</v>
      </c>
      <c r="AM71" s="99">
        <v>32347</v>
      </c>
      <c r="AN71" s="112">
        <f t="shared" si="62"/>
        <v>0.52545484080571803</v>
      </c>
      <c r="AO71" s="99">
        <v>62318</v>
      </c>
      <c r="AP71" s="99">
        <v>31100</v>
      </c>
      <c r="AQ71" s="112">
        <f t="shared" si="63"/>
        <v>0.49905324304374338</v>
      </c>
      <c r="AR71" s="99">
        <v>67195</v>
      </c>
      <c r="AS71" s="99">
        <v>33962</v>
      </c>
      <c r="AT71" s="112">
        <f>AS71/AR71</f>
        <v>0.50542451075228811</v>
      </c>
      <c r="AU71" s="99">
        <v>65013</v>
      </c>
      <c r="AV71" s="99">
        <v>32384</v>
      </c>
      <c r="AW71" s="112">
        <f>AV71/AU71</f>
        <v>0.498115761463092</v>
      </c>
    </row>
    <row r="72" spans="1:49" x14ac:dyDescent="0.2">
      <c r="B72" s="64"/>
      <c r="C72" s="64"/>
      <c r="D72" s="64"/>
      <c r="G72" s="64"/>
      <c r="J72" s="64"/>
      <c r="K72" s="95"/>
      <c r="L72" s="95"/>
    </row>
    <row r="73" spans="1:49" x14ac:dyDescent="0.2">
      <c r="B73" s="64"/>
      <c r="C73" s="64"/>
      <c r="D73" s="138"/>
      <c r="G73" s="64"/>
      <c r="J73" s="64"/>
    </row>
    <row r="74" spans="1:49" x14ac:dyDescent="0.2">
      <c r="A74" s="142" t="s">
        <v>73</v>
      </c>
      <c r="B74" s="138"/>
      <c r="C74" s="138"/>
      <c r="D74" s="138"/>
      <c r="E74" s="142"/>
      <c r="F74" s="142"/>
      <c r="G74" s="138"/>
      <c r="H74" s="142"/>
      <c r="I74" s="142"/>
      <c r="J74" s="138"/>
    </row>
    <row r="75" spans="1:49" x14ac:dyDescent="0.2">
      <c r="B75" s="138"/>
      <c r="C75" s="138"/>
      <c r="D75" s="64"/>
      <c r="G75" s="138"/>
      <c r="J75" s="138"/>
    </row>
    <row r="76" spans="1:49" x14ac:dyDescent="0.2">
      <c r="B76" s="64"/>
      <c r="C76" s="64"/>
      <c r="D76" s="142"/>
      <c r="G76" s="64"/>
      <c r="J76" s="64"/>
    </row>
    <row r="77" spans="1:49" x14ac:dyDescent="0.2">
      <c r="B77" s="142"/>
      <c r="C77" s="142"/>
      <c r="D77" s="142"/>
      <c r="G77" s="142"/>
      <c r="J77" s="142"/>
    </row>
    <row r="78" spans="1:49" x14ac:dyDescent="0.2">
      <c r="B78" s="142"/>
      <c r="C78" s="142"/>
      <c r="D78" s="142"/>
      <c r="G78" s="142"/>
      <c r="J78" s="142"/>
    </row>
    <row r="79" spans="1:49" x14ac:dyDescent="0.2">
      <c r="B79" s="142"/>
      <c r="C79" s="142"/>
      <c r="D79" s="142"/>
      <c r="G79" s="142"/>
      <c r="J79" s="142"/>
    </row>
    <row r="80" spans="1:49" x14ac:dyDescent="0.2">
      <c r="B80" s="142"/>
      <c r="C80" s="142"/>
      <c r="D80" s="142"/>
      <c r="G80" s="142"/>
      <c r="J80" s="142"/>
    </row>
    <row r="81" spans="2:13" x14ac:dyDescent="0.2">
      <c r="B81" s="142"/>
      <c r="C81" s="142"/>
      <c r="G81" s="142"/>
      <c r="J81" s="142"/>
    </row>
    <row r="83" spans="2:13" x14ac:dyDescent="0.2">
      <c r="D83" s="142"/>
    </row>
    <row r="84" spans="2:13" x14ac:dyDescent="0.2">
      <c r="B84" s="142"/>
      <c r="C84" s="142"/>
    </row>
    <row r="86" spans="2:13" x14ac:dyDescent="0.2">
      <c r="K86" s="142"/>
      <c r="L86" s="142"/>
    </row>
    <row r="87" spans="2:13" x14ac:dyDescent="0.2">
      <c r="K87" s="142"/>
      <c r="L87" s="142"/>
      <c r="M87" s="142"/>
    </row>
    <row r="88" spans="2:13" x14ac:dyDescent="0.2">
      <c r="K88" s="142"/>
      <c r="L88" s="142"/>
      <c r="M88" s="142"/>
    </row>
    <row r="89" spans="2:13" x14ac:dyDescent="0.2">
      <c r="K89" s="142"/>
      <c r="L89" s="142"/>
      <c r="M89" s="142"/>
    </row>
    <row r="90" spans="2:13" x14ac:dyDescent="0.2">
      <c r="M90" s="142"/>
    </row>
  </sheetData>
  <mergeCells count="17">
    <mergeCell ref="AO1:AQ1"/>
    <mergeCell ref="AR1:AT1"/>
    <mergeCell ref="AU1:AW1"/>
    <mergeCell ref="AC1:AE1"/>
    <mergeCell ref="AF1:AH1"/>
    <mergeCell ref="AI1:AK1"/>
    <mergeCell ref="AL1:AN1"/>
    <mergeCell ref="W1:Y1"/>
    <mergeCell ref="Z1:AB1"/>
    <mergeCell ref="N1:P1"/>
    <mergeCell ref="K1:M1"/>
    <mergeCell ref="A1:A2"/>
    <mergeCell ref="Q1:S1"/>
    <mergeCell ref="T1:V1"/>
    <mergeCell ref="H1:J1"/>
    <mergeCell ref="E1:G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85"/>
  <sheetViews>
    <sheetView zoomScaleNormal="100" workbookViewId="0">
      <selection activeCell="C22" sqref="C22"/>
    </sheetView>
  </sheetViews>
  <sheetFormatPr defaultColWidth="7.28515625" defaultRowHeight="15" x14ac:dyDescent="0.2"/>
  <cols>
    <col min="1" max="1" width="39.28515625" style="21" customWidth="1"/>
    <col min="2" max="2" width="9.42578125" style="21" customWidth="1"/>
    <col min="3" max="3" width="9.28515625" style="21" customWidth="1"/>
    <col min="4" max="4" width="10.85546875" style="21" customWidth="1"/>
    <col min="5" max="6" width="9" style="21" bestFit="1" customWidth="1"/>
    <col min="7" max="7" width="7.42578125" style="21" bestFit="1" customWidth="1"/>
    <col min="8" max="9" width="9" style="21" bestFit="1" customWidth="1"/>
    <col min="10" max="10" width="7.42578125" style="21" bestFit="1" customWidth="1"/>
    <col min="11" max="12" width="9.7109375" style="21" bestFit="1" customWidth="1"/>
    <col min="13" max="13" width="7.42578125" style="114" bestFit="1" customWidth="1"/>
    <col min="14" max="15" width="9.7109375" style="21" bestFit="1" customWidth="1"/>
    <col min="16" max="16" width="7.42578125" style="21" bestFit="1" customWidth="1"/>
    <col min="17" max="18" width="9.7109375" style="21" bestFit="1" customWidth="1"/>
    <col min="19" max="19" width="7.42578125" style="21" bestFit="1" customWidth="1"/>
    <col min="20" max="21" width="9.7109375" style="21" bestFit="1" customWidth="1"/>
    <col min="22" max="22" width="7.42578125" style="21" bestFit="1" customWidth="1"/>
    <col min="23" max="24" width="9.7109375" style="21" bestFit="1" customWidth="1"/>
    <col min="25" max="25" width="7.42578125" style="21" bestFit="1" customWidth="1"/>
    <col min="26" max="27" width="9.7109375" style="21" bestFit="1" customWidth="1"/>
    <col min="28" max="28" width="7.42578125" style="21" bestFit="1" customWidth="1"/>
    <col min="29" max="30" width="9.7109375" style="21" bestFit="1" customWidth="1"/>
    <col min="31" max="31" width="7.42578125" style="21" bestFit="1" customWidth="1"/>
    <col min="32" max="33" width="9.7109375" style="21" bestFit="1" customWidth="1"/>
    <col min="34" max="34" width="7.42578125" style="21" bestFit="1" customWidth="1"/>
    <col min="35" max="36" width="9.7109375" style="21" bestFit="1" customWidth="1"/>
    <col min="37" max="37" width="7.42578125" style="21" bestFit="1" customWidth="1"/>
    <col min="38" max="39" width="9.7109375" style="21" bestFit="1" customWidth="1"/>
    <col min="40" max="40" width="7.42578125" style="21" bestFit="1" customWidth="1"/>
    <col min="41" max="42" width="9.7109375" style="21" bestFit="1" customWidth="1"/>
    <col min="43" max="43" width="7.42578125" style="21" bestFit="1" customWidth="1"/>
    <col min="44" max="16384" width="7.28515625" style="21"/>
  </cols>
  <sheetData>
    <row r="1" spans="1:43" ht="15.75" x14ac:dyDescent="0.25">
      <c r="A1" s="20" t="s">
        <v>2079</v>
      </c>
      <c r="B1" s="20"/>
      <c r="C1" s="20"/>
      <c r="D1" s="20"/>
      <c r="E1" s="20"/>
      <c r="F1" s="20"/>
      <c r="G1" s="20"/>
      <c r="H1" s="20"/>
      <c r="I1" s="20"/>
      <c r="J1" s="20"/>
      <c r="K1" s="20"/>
      <c r="L1" s="20"/>
      <c r="M1" s="20"/>
      <c r="N1" s="20"/>
      <c r="O1" s="20"/>
    </row>
    <row r="2" spans="1:43" ht="13.5" customHeight="1" x14ac:dyDescent="0.25">
      <c r="A2" s="20"/>
      <c r="B2" s="247">
        <v>2020</v>
      </c>
      <c r="C2" s="248"/>
      <c r="D2" s="249"/>
      <c r="E2" s="245">
        <v>2019</v>
      </c>
      <c r="F2" s="245"/>
      <c r="G2" s="245"/>
      <c r="H2" s="249">
        <v>2018</v>
      </c>
      <c r="I2" s="245"/>
      <c r="J2" s="245"/>
      <c r="K2" s="245">
        <v>2017</v>
      </c>
      <c r="L2" s="245"/>
      <c r="M2" s="245"/>
      <c r="N2" s="245">
        <v>2016</v>
      </c>
      <c r="O2" s="245"/>
      <c r="P2" s="245"/>
      <c r="Q2" s="245">
        <v>2015</v>
      </c>
      <c r="R2" s="245"/>
      <c r="S2" s="245"/>
      <c r="T2" s="245">
        <v>2014</v>
      </c>
      <c r="U2" s="245"/>
      <c r="V2" s="245"/>
      <c r="W2" s="245">
        <v>2013</v>
      </c>
      <c r="X2" s="245"/>
      <c r="Y2" s="245"/>
      <c r="Z2" s="245">
        <v>2012</v>
      </c>
      <c r="AA2" s="245"/>
      <c r="AB2" s="245"/>
      <c r="AC2" s="245">
        <v>2011</v>
      </c>
      <c r="AD2" s="245"/>
      <c r="AE2" s="245"/>
      <c r="AF2" s="245">
        <v>2010</v>
      </c>
      <c r="AG2" s="245"/>
      <c r="AH2" s="245"/>
      <c r="AI2" s="245">
        <v>2009</v>
      </c>
      <c r="AJ2" s="245"/>
      <c r="AK2" s="245"/>
      <c r="AL2" s="245">
        <v>2008</v>
      </c>
      <c r="AM2" s="245"/>
      <c r="AN2" s="245"/>
      <c r="AO2" s="245">
        <v>2007</v>
      </c>
      <c r="AP2" s="245"/>
      <c r="AQ2" s="245"/>
    </row>
    <row r="3" spans="1:43" ht="33" customHeight="1" x14ac:dyDescent="0.25">
      <c r="A3" s="225" t="s">
        <v>85</v>
      </c>
      <c r="B3" s="56" t="s">
        <v>60</v>
      </c>
      <c r="C3" s="22" t="s">
        <v>84</v>
      </c>
      <c r="D3" s="56" t="s">
        <v>86</v>
      </c>
      <c r="E3" s="56" t="s">
        <v>60</v>
      </c>
      <c r="F3" s="22" t="s">
        <v>84</v>
      </c>
      <c r="G3" s="56" t="s">
        <v>86</v>
      </c>
      <c r="H3" s="224" t="s">
        <v>60</v>
      </c>
      <c r="I3" s="22" t="s">
        <v>84</v>
      </c>
      <c r="J3" s="56" t="s">
        <v>86</v>
      </c>
      <c r="K3" s="56" t="s">
        <v>60</v>
      </c>
      <c r="L3" s="22" t="s">
        <v>84</v>
      </c>
      <c r="M3" s="56" t="s">
        <v>86</v>
      </c>
      <c r="N3" s="56" t="s">
        <v>60</v>
      </c>
      <c r="O3" s="22" t="s">
        <v>84</v>
      </c>
      <c r="P3" s="56" t="s">
        <v>86</v>
      </c>
      <c r="Q3" s="56" t="s">
        <v>60</v>
      </c>
      <c r="R3" s="22" t="s">
        <v>84</v>
      </c>
      <c r="S3" s="56" t="s">
        <v>86</v>
      </c>
      <c r="T3" s="56" t="s">
        <v>60</v>
      </c>
      <c r="U3" s="22" t="s">
        <v>84</v>
      </c>
      <c r="V3" s="56" t="s">
        <v>86</v>
      </c>
      <c r="W3" s="56" t="s">
        <v>60</v>
      </c>
      <c r="X3" s="22" t="s">
        <v>84</v>
      </c>
      <c r="Y3" s="56" t="s">
        <v>86</v>
      </c>
      <c r="Z3" s="56" t="s">
        <v>60</v>
      </c>
      <c r="AA3" s="22" t="s">
        <v>84</v>
      </c>
      <c r="AB3" s="56" t="s">
        <v>86</v>
      </c>
      <c r="AC3" s="56" t="s">
        <v>60</v>
      </c>
      <c r="AD3" s="22" t="s">
        <v>84</v>
      </c>
      <c r="AE3" s="56" t="s">
        <v>86</v>
      </c>
      <c r="AF3" s="56" t="s">
        <v>60</v>
      </c>
      <c r="AG3" s="22" t="s">
        <v>84</v>
      </c>
      <c r="AH3" s="56" t="s">
        <v>86</v>
      </c>
      <c r="AI3" s="56" t="s">
        <v>60</v>
      </c>
      <c r="AJ3" s="22" t="s">
        <v>84</v>
      </c>
      <c r="AK3" s="56" t="s">
        <v>86</v>
      </c>
      <c r="AL3" s="56" t="s">
        <v>60</v>
      </c>
      <c r="AM3" s="22" t="s">
        <v>84</v>
      </c>
      <c r="AN3" s="56" t="s">
        <v>86</v>
      </c>
      <c r="AO3" s="56" t="s">
        <v>60</v>
      </c>
      <c r="AP3" s="22" t="s">
        <v>84</v>
      </c>
      <c r="AQ3" s="56" t="s">
        <v>86</v>
      </c>
    </row>
    <row r="4" spans="1:43" ht="15.75" x14ac:dyDescent="0.25">
      <c r="A4" s="201" t="s">
        <v>83</v>
      </c>
      <c r="B4" s="207"/>
      <c r="C4" s="220"/>
      <c r="D4" s="221"/>
      <c r="E4" s="57"/>
      <c r="F4" s="58"/>
      <c r="G4" s="59"/>
      <c r="H4" s="58"/>
      <c r="I4" s="58"/>
      <c r="J4" s="59"/>
      <c r="K4" s="57"/>
      <c r="L4" s="58"/>
      <c r="M4" s="59"/>
      <c r="N4" s="57"/>
      <c r="O4" s="58"/>
      <c r="P4" s="59"/>
      <c r="Q4" s="57"/>
      <c r="R4" s="58"/>
      <c r="S4" s="59"/>
      <c r="T4" s="57"/>
      <c r="U4" s="58"/>
      <c r="V4" s="59"/>
      <c r="W4" s="57"/>
      <c r="X4" s="58"/>
      <c r="Y4" s="59"/>
      <c r="Z4" s="57"/>
      <c r="AA4" s="58"/>
      <c r="AB4" s="59"/>
      <c r="AC4" s="57"/>
      <c r="AD4" s="58"/>
      <c r="AE4" s="59"/>
      <c r="AF4" s="57"/>
      <c r="AG4" s="58"/>
      <c r="AH4" s="59"/>
      <c r="AI4" s="57"/>
      <c r="AJ4" s="58"/>
      <c r="AK4" s="58"/>
      <c r="AL4" s="57"/>
      <c r="AM4" s="58"/>
      <c r="AN4" s="59"/>
      <c r="AO4" s="58"/>
      <c r="AP4" s="58"/>
      <c r="AQ4" s="59"/>
    </row>
    <row r="5" spans="1:43" ht="12.75" customHeight="1" x14ac:dyDescent="0.2">
      <c r="A5" s="202" t="s">
        <v>82</v>
      </c>
      <c r="B5" s="211">
        <v>2.5</v>
      </c>
      <c r="C5" s="217">
        <v>2.5</v>
      </c>
      <c r="D5" s="206">
        <f>B5/C5</f>
        <v>1</v>
      </c>
      <c r="E5" s="60">
        <v>2.5</v>
      </c>
      <c r="F5" s="61">
        <v>2.5</v>
      </c>
      <c r="G5" s="62">
        <f>E5/F5</f>
        <v>1</v>
      </c>
      <c r="H5" s="61">
        <v>2.5</v>
      </c>
      <c r="I5" s="61">
        <v>2.5</v>
      </c>
      <c r="J5" s="62">
        <f>H5/I5</f>
        <v>1</v>
      </c>
      <c r="K5" s="60">
        <v>2.5</v>
      </c>
      <c r="L5" s="61">
        <v>2.5</v>
      </c>
      <c r="M5" s="62">
        <f>K5/L5</f>
        <v>1</v>
      </c>
      <c r="N5" s="60">
        <v>2.5</v>
      </c>
      <c r="O5" s="61">
        <v>2.5</v>
      </c>
      <c r="P5" s="62">
        <f>N5/O5</f>
        <v>1</v>
      </c>
      <c r="Q5" s="63">
        <v>2.5</v>
      </c>
      <c r="R5" s="64">
        <v>2.5</v>
      </c>
      <c r="S5" s="65">
        <f>Q5/R5</f>
        <v>1</v>
      </c>
      <c r="T5" s="66">
        <v>2.5</v>
      </c>
      <c r="U5" s="67">
        <v>2.5</v>
      </c>
      <c r="V5" s="65">
        <f>T5/U5</f>
        <v>1</v>
      </c>
      <c r="W5" s="68">
        <v>2.5</v>
      </c>
      <c r="X5" s="64">
        <v>2.5</v>
      </c>
      <c r="Y5" s="65">
        <f>W5/X5</f>
        <v>1</v>
      </c>
      <c r="Z5" s="69">
        <v>2.5</v>
      </c>
      <c r="AA5" s="70">
        <v>2.5</v>
      </c>
      <c r="AB5" s="71">
        <f>Z5/AA5</f>
        <v>1</v>
      </c>
      <c r="AC5" s="69">
        <v>2.5</v>
      </c>
      <c r="AD5" s="70">
        <v>2.5</v>
      </c>
      <c r="AE5" s="72">
        <f>AC5/AD5</f>
        <v>1</v>
      </c>
      <c r="AF5" s="73">
        <v>2.5</v>
      </c>
      <c r="AG5" s="70">
        <v>2.5</v>
      </c>
      <c r="AH5" s="72">
        <f>AF5/AG5</f>
        <v>1</v>
      </c>
      <c r="AI5" s="69">
        <v>2.5</v>
      </c>
      <c r="AJ5" s="70">
        <v>2.5</v>
      </c>
      <c r="AK5" s="74">
        <f>AI5/AJ5</f>
        <v>1</v>
      </c>
      <c r="AL5" s="69">
        <v>2.5</v>
      </c>
      <c r="AM5" s="75">
        <v>2.5</v>
      </c>
      <c r="AN5" s="76">
        <f>AL5/AM5</f>
        <v>1</v>
      </c>
      <c r="AO5" s="75">
        <v>2.5</v>
      </c>
      <c r="AP5" s="75">
        <v>2.6</v>
      </c>
      <c r="AQ5" s="76">
        <f>AO5/AP5</f>
        <v>0.96153846153846145</v>
      </c>
    </row>
    <row r="6" spans="1:43" ht="12.75" customHeight="1" x14ac:dyDescent="0.2">
      <c r="A6" s="203" t="s">
        <v>81</v>
      </c>
      <c r="B6" s="213">
        <v>84352</v>
      </c>
      <c r="C6" s="214">
        <v>94382.905299788734</v>
      </c>
      <c r="D6" s="215">
        <f t="shared" ref="D6:D13" si="0">B6/C6</f>
        <v>0.89372116414590608</v>
      </c>
      <c r="E6" s="77">
        <v>82931.086904598196</v>
      </c>
      <c r="F6" s="78">
        <v>91429.769384655607</v>
      </c>
      <c r="G6" s="79">
        <f>E6/F6</f>
        <v>0.90704687830609665</v>
      </c>
      <c r="H6" s="80">
        <v>78954.140031913994</v>
      </c>
      <c r="I6" s="80">
        <v>86805.6088457156</v>
      </c>
      <c r="J6" s="79">
        <f>H6/I6</f>
        <v>0.90955113479180294</v>
      </c>
      <c r="K6" s="81">
        <v>73573</v>
      </c>
      <c r="L6" s="82">
        <v>83593</v>
      </c>
      <c r="M6" s="79">
        <f>K6/L6</f>
        <v>0.88013350400153123</v>
      </c>
      <c r="N6" s="81">
        <v>74664</v>
      </c>
      <c r="O6" s="82">
        <v>80720</v>
      </c>
      <c r="P6" s="79">
        <f>N6/O6</f>
        <v>0.92497522299306245</v>
      </c>
      <c r="Q6" s="81">
        <v>69627</v>
      </c>
      <c r="R6" s="83">
        <v>78369</v>
      </c>
      <c r="S6" s="84">
        <f>Q6/R6</f>
        <v>0.88845079049113806</v>
      </c>
      <c r="T6" s="85">
        <v>66877</v>
      </c>
      <c r="U6" s="83">
        <v>75028</v>
      </c>
      <c r="V6" s="84">
        <f>T6/U6</f>
        <v>0.89136055872474274</v>
      </c>
      <c r="W6" s="85">
        <v>63784</v>
      </c>
      <c r="X6" s="83">
        <v>73265</v>
      </c>
      <c r="Y6" s="84">
        <f>W6/X6</f>
        <v>0.87059305261721154</v>
      </c>
      <c r="Z6" s="86">
        <v>65596</v>
      </c>
      <c r="AA6" s="87">
        <v>70633</v>
      </c>
      <c r="AB6" s="88">
        <f>Z6/AA6</f>
        <v>0.92868772386844678</v>
      </c>
      <c r="AC6" s="86">
        <v>63685</v>
      </c>
      <c r="AD6" s="87">
        <v>68579</v>
      </c>
      <c r="AE6" s="89">
        <f>AC6/AD6</f>
        <v>0.92863704632613486</v>
      </c>
      <c r="AF6" s="86">
        <v>62481</v>
      </c>
      <c r="AG6" s="87">
        <v>67801</v>
      </c>
      <c r="AH6" s="89">
        <f>AF6/AG6</f>
        <v>0.92153508060353095</v>
      </c>
      <c r="AI6" s="86">
        <v>62857</v>
      </c>
      <c r="AJ6" s="87">
        <v>69026</v>
      </c>
      <c r="AK6" s="90">
        <f>AI6/AJ6</f>
        <v>0.91062787934981027</v>
      </c>
      <c r="AL6" s="86">
        <v>63563</v>
      </c>
      <c r="AM6" s="87">
        <v>70193</v>
      </c>
      <c r="AN6" s="91">
        <f>AL6/AM6</f>
        <v>0.90554613707919596</v>
      </c>
      <c r="AO6" s="87">
        <v>63091</v>
      </c>
      <c r="AP6" s="92">
        <v>68106</v>
      </c>
      <c r="AQ6" s="91">
        <f>AO6/AP6</f>
        <v>0.92636478430681579</v>
      </c>
    </row>
    <row r="7" spans="1:43" ht="12.75" customHeight="1" x14ac:dyDescent="0.2">
      <c r="A7" s="204" t="s">
        <v>80</v>
      </c>
      <c r="B7" s="209"/>
      <c r="C7" s="219"/>
      <c r="D7" s="206"/>
      <c r="E7" s="63"/>
      <c r="G7" s="62"/>
      <c r="J7" s="62"/>
      <c r="K7" s="63"/>
      <c r="M7" s="62"/>
      <c r="N7" s="63"/>
      <c r="P7" s="62"/>
      <c r="Q7" s="63"/>
      <c r="S7" s="62"/>
      <c r="T7" s="63"/>
      <c r="V7" s="93"/>
      <c r="W7" s="63"/>
      <c r="Y7" s="62"/>
      <c r="Z7" s="63"/>
      <c r="AB7" s="94"/>
      <c r="AC7" s="63"/>
      <c r="AE7" s="94"/>
      <c r="AF7" s="63"/>
      <c r="AH7" s="94"/>
      <c r="AI7" s="63"/>
      <c r="AK7" s="64"/>
      <c r="AL7" s="63"/>
      <c r="AM7" s="95"/>
      <c r="AN7" s="96"/>
      <c r="AO7" s="95"/>
      <c r="AP7" s="95"/>
      <c r="AQ7" s="96"/>
    </row>
    <row r="8" spans="1:43" ht="12.75" customHeight="1" x14ac:dyDescent="0.2">
      <c r="A8" s="202" t="s">
        <v>79</v>
      </c>
      <c r="B8" s="222">
        <v>4207.1479079893406</v>
      </c>
      <c r="C8" s="218">
        <v>4465.5755262196526</v>
      </c>
      <c r="D8" s="206">
        <f t="shared" si="0"/>
        <v>0.94212893350186266</v>
      </c>
      <c r="E8" s="223">
        <v>4240.6875608516903</v>
      </c>
      <c r="F8" s="97">
        <v>4404.9178629847402</v>
      </c>
      <c r="G8" s="62">
        <f t="shared" ref="G8:G13" si="1">E8/F8</f>
        <v>0.96271660284222216</v>
      </c>
      <c r="H8" s="97">
        <v>4057.25071612688</v>
      </c>
      <c r="I8" s="97">
        <v>4246.2349877429797</v>
      </c>
      <c r="J8" s="62">
        <f>H8/I8</f>
        <v>0.95549368507357357</v>
      </c>
      <c r="K8" s="98">
        <v>3967</v>
      </c>
      <c r="L8" s="95">
        <v>4096</v>
      </c>
      <c r="M8" s="62">
        <f t="shared" ref="M8:M13" si="2">K8/L8</f>
        <v>0.968505859375</v>
      </c>
      <c r="N8" s="98">
        <v>3858</v>
      </c>
      <c r="O8" s="95">
        <v>4044</v>
      </c>
      <c r="P8" s="62">
        <f t="shared" ref="P8:P13" si="3">N8/O8</f>
        <v>0.95400593471810091</v>
      </c>
      <c r="Q8" s="98">
        <v>3600</v>
      </c>
      <c r="R8" s="99">
        <v>3899</v>
      </c>
      <c r="S8" s="65">
        <f t="shared" ref="S8:S13" si="4">Q8/R8</f>
        <v>0.92331367017183896</v>
      </c>
      <c r="T8" s="100">
        <v>3469</v>
      </c>
      <c r="U8" s="99">
        <v>3756</v>
      </c>
      <c r="V8" s="65">
        <v>0.92358892438764639</v>
      </c>
      <c r="W8" s="100">
        <v>3181</v>
      </c>
      <c r="X8" s="99">
        <v>3615</v>
      </c>
      <c r="Y8" s="65">
        <v>0.87994467496542184</v>
      </c>
      <c r="Z8" s="100">
        <v>3064</v>
      </c>
      <c r="AA8" s="99">
        <v>3478</v>
      </c>
      <c r="AB8" s="65">
        <v>0.88096607245543412</v>
      </c>
      <c r="AC8" s="100">
        <v>2905</v>
      </c>
      <c r="AD8" s="99">
        <v>3322</v>
      </c>
      <c r="AE8" s="65">
        <v>0.87447320891029501</v>
      </c>
      <c r="AF8" s="100">
        <v>2773</v>
      </c>
      <c r="AG8" s="99">
        <v>3183</v>
      </c>
      <c r="AH8" s="65">
        <v>0.87119070059692116</v>
      </c>
      <c r="AI8" s="100">
        <v>2738</v>
      </c>
      <c r="AJ8" s="99">
        <v>3078</v>
      </c>
      <c r="AK8" s="101">
        <v>0.88953866146848604</v>
      </c>
      <c r="AL8" s="100">
        <v>2615</v>
      </c>
      <c r="AM8" s="99">
        <v>2949</v>
      </c>
      <c r="AN8" s="96">
        <v>0.88674126822651744</v>
      </c>
      <c r="AO8" s="99">
        <v>2491</v>
      </c>
      <c r="AP8" s="102">
        <v>2776</v>
      </c>
      <c r="AQ8" s="96">
        <v>0.8973342939481268</v>
      </c>
    </row>
    <row r="9" spans="1:43" ht="12.75" customHeight="1" x14ac:dyDescent="0.2">
      <c r="A9" s="216" t="s">
        <v>78</v>
      </c>
      <c r="B9" s="222">
        <v>8253.8501162871053</v>
      </c>
      <c r="C9" s="218">
        <v>7094.1119802026797</v>
      </c>
      <c r="D9" s="206">
        <f t="shared" si="0"/>
        <v>1.1634789723253411</v>
      </c>
      <c r="E9" s="223">
        <v>7632.2903613814296</v>
      </c>
      <c r="F9" s="97">
        <v>6973.6988934398496</v>
      </c>
      <c r="G9" s="62">
        <f t="shared" si="1"/>
        <v>1.094439332412404</v>
      </c>
      <c r="H9" s="97">
        <v>7626.5317720870098</v>
      </c>
      <c r="I9" s="97">
        <v>6741.3484948200203</v>
      </c>
      <c r="J9" s="62">
        <f t="shared" ref="J9:J13" si="5">H9/I9</f>
        <v>1.1313065595032143</v>
      </c>
      <c r="K9" s="98">
        <v>7432</v>
      </c>
      <c r="L9" s="95">
        <v>6622</v>
      </c>
      <c r="M9" s="62">
        <f t="shared" si="2"/>
        <v>1.1223195409241922</v>
      </c>
      <c r="N9" s="98">
        <v>7195</v>
      </c>
      <c r="O9" s="95">
        <v>6416</v>
      </c>
      <c r="P9" s="62">
        <f t="shared" si="3"/>
        <v>1.1214152119700749</v>
      </c>
      <c r="Q9" s="98">
        <v>6947</v>
      </c>
      <c r="R9" s="99">
        <v>6291</v>
      </c>
      <c r="S9" s="65">
        <f t="shared" si="4"/>
        <v>1.104275949769512</v>
      </c>
      <c r="T9" s="100">
        <v>7016</v>
      </c>
      <c r="U9" s="99">
        <v>6205</v>
      </c>
      <c r="V9" s="65">
        <v>1.1307010475423045</v>
      </c>
      <c r="W9" s="100">
        <v>7132</v>
      </c>
      <c r="X9" s="99">
        <v>6277</v>
      </c>
      <c r="Y9" s="65">
        <v>1.1362115660347301</v>
      </c>
      <c r="Z9" s="100">
        <v>7192</v>
      </c>
      <c r="AA9" s="99">
        <v>6602</v>
      </c>
      <c r="AB9" s="65">
        <v>1.089366858527719</v>
      </c>
      <c r="AC9" s="100">
        <v>7388</v>
      </c>
      <c r="AD9" s="99">
        <v>6845</v>
      </c>
      <c r="AE9" s="65">
        <v>1.0793279766252739</v>
      </c>
      <c r="AF9" s="100">
        <v>7549</v>
      </c>
      <c r="AG9" s="99">
        <v>7104</v>
      </c>
      <c r="AH9" s="65">
        <v>1.0626407657657657</v>
      </c>
      <c r="AI9" s="100">
        <v>7957</v>
      </c>
      <c r="AJ9" s="99">
        <v>7334</v>
      </c>
      <c r="AK9" s="101">
        <v>1.0849468230160895</v>
      </c>
      <c r="AL9" s="100">
        <v>8233</v>
      </c>
      <c r="AM9" s="99">
        <v>7558</v>
      </c>
      <c r="AN9" s="96">
        <v>1.0893093410955279</v>
      </c>
      <c r="AO9" s="99">
        <v>8209</v>
      </c>
      <c r="AP9" s="103">
        <v>7404</v>
      </c>
      <c r="AQ9" s="96">
        <v>1.1087250135062128</v>
      </c>
    </row>
    <row r="10" spans="1:43" x14ac:dyDescent="0.2">
      <c r="A10" s="205" t="s">
        <v>77</v>
      </c>
      <c r="B10" s="222">
        <v>2523.962463619871</v>
      </c>
      <c r="C10" s="218">
        <v>2766.8826357704183</v>
      </c>
      <c r="D10" s="206">
        <f t="shared" si="0"/>
        <v>0.91220438156282402</v>
      </c>
      <c r="E10" s="98">
        <f t="shared" ref="E10:F10" si="6">SUM(E11:E13)</f>
        <v>2459.5625908241768</v>
      </c>
      <c r="F10" s="95">
        <f t="shared" si="6"/>
        <v>2706.6224735206551</v>
      </c>
      <c r="G10" s="62">
        <f t="shared" si="1"/>
        <v>0.90872022784355522</v>
      </c>
      <c r="H10" s="95">
        <f>SUM(H11:H13)</f>
        <v>2473.2989586485796</v>
      </c>
      <c r="I10" s="98">
        <f>SUM(I11:I13)</f>
        <v>2711.4810473338212</v>
      </c>
      <c r="J10" s="62">
        <f t="shared" si="5"/>
        <v>0.91215793710988902</v>
      </c>
      <c r="K10" s="98">
        <v>2319</v>
      </c>
      <c r="L10" s="95">
        <v>2573</v>
      </c>
      <c r="M10" s="62">
        <f t="shared" si="2"/>
        <v>0.90128254955305087</v>
      </c>
      <c r="N10" s="98">
        <v>2303</v>
      </c>
      <c r="O10" s="95">
        <v>2573</v>
      </c>
      <c r="P10" s="62">
        <f t="shared" si="3"/>
        <v>0.89506412747765252</v>
      </c>
      <c r="Q10" s="98">
        <v>2397</v>
      </c>
      <c r="R10" s="99">
        <v>2698</v>
      </c>
      <c r="S10" s="65">
        <f t="shared" si="4"/>
        <v>0.8884358784284655</v>
      </c>
      <c r="T10" s="100">
        <v>2465</v>
      </c>
      <c r="U10" s="99">
        <v>2738</v>
      </c>
      <c r="V10" s="65">
        <v>0.90029218407596789</v>
      </c>
      <c r="W10" s="100">
        <v>2332</v>
      </c>
      <c r="X10" s="99">
        <v>2611</v>
      </c>
      <c r="Y10" s="65">
        <v>0.89314438912294136</v>
      </c>
      <c r="Z10" s="100">
        <v>2283</v>
      </c>
      <c r="AA10" s="99">
        <v>2602</v>
      </c>
      <c r="AB10" s="65">
        <v>0.87740199846272093</v>
      </c>
      <c r="AC10" s="100">
        <v>2376</v>
      </c>
      <c r="AD10" s="99">
        <v>2727</v>
      </c>
      <c r="AE10" s="65">
        <v>0.87128712871287128</v>
      </c>
      <c r="AF10" s="100">
        <v>2353</v>
      </c>
      <c r="AG10" s="99">
        <v>2694</v>
      </c>
      <c r="AH10" s="65">
        <v>0.87342242019302152</v>
      </c>
      <c r="AI10" s="100">
        <v>2351</v>
      </c>
      <c r="AJ10" s="99">
        <v>2689</v>
      </c>
      <c r="AK10" s="101">
        <v>0.87430271476385268</v>
      </c>
      <c r="AL10" s="100">
        <v>2408</v>
      </c>
      <c r="AM10" s="99">
        <v>2710</v>
      </c>
      <c r="AN10" s="96">
        <v>0.88856088560885604</v>
      </c>
      <c r="AO10" s="99">
        <v>2250</v>
      </c>
      <c r="AP10" s="99">
        <v>2551</v>
      </c>
      <c r="AQ10" s="96">
        <v>0.88200705605644847</v>
      </c>
    </row>
    <row r="11" spans="1:43" x14ac:dyDescent="0.2">
      <c r="A11" s="202" t="s">
        <v>76</v>
      </c>
      <c r="B11" s="208">
        <v>1930.3572804</v>
      </c>
      <c r="C11" s="126">
        <v>2244.0917863999998</v>
      </c>
      <c r="D11" s="206">
        <f t="shared" si="0"/>
        <v>0.86019533251654712</v>
      </c>
      <c r="E11" s="223">
        <v>1887.8101506796399</v>
      </c>
      <c r="F11" s="97">
        <v>2195.3714525187402</v>
      </c>
      <c r="G11" s="62">
        <f t="shared" si="1"/>
        <v>0.85990466374779695</v>
      </c>
      <c r="H11" s="97">
        <v>1906.1240281693399</v>
      </c>
      <c r="I11" s="97">
        <v>2209.1166964566401</v>
      </c>
      <c r="J11" s="62">
        <f t="shared" si="5"/>
        <v>0.8628444261123499</v>
      </c>
      <c r="K11" s="98">
        <v>1800</v>
      </c>
      <c r="L11" s="95">
        <v>2108</v>
      </c>
      <c r="M11" s="62">
        <f t="shared" si="2"/>
        <v>0.85388994307400379</v>
      </c>
      <c r="N11" s="98">
        <v>1799</v>
      </c>
      <c r="O11" s="95">
        <v>2087</v>
      </c>
      <c r="P11" s="62">
        <f t="shared" si="3"/>
        <v>0.86200287494010541</v>
      </c>
      <c r="Q11" s="98">
        <v>1881</v>
      </c>
      <c r="R11" s="99">
        <v>2195</v>
      </c>
      <c r="S11" s="65">
        <f t="shared" si="4"/>
        <v>0.85694760820045557</v>
      </c>
      <c r="T11" s="100">
        <v>1923</v>
      </c>
      <c r="U11" s="99">
        <v>2228</v>
      </c>
      <c r="V11" s="65">
        <v>0.86310592459605029</v>
      </c>
      <c r="W11" s="100">
        <v>1815</v>
      </c>
      <c r="X11" s="99">
        <v>2117</v>
      </c>
      <c r="Y11" s="65">
        <v>0.85734529995276332</v>
      </c>
      <c r="Z11" s="100">
        <v>1747</v>
      </c>
      <c r="AA11" s="99">
        <v>2082</v>
      </c>
      <c r="AB11" s="65">
        <v>0.83909702209414028</v>
      </c>
      <c r="AC11" s="100">
        <v>1843</v>
      </c>
      <c r="AD11" s="99">
        <v>2213</v>
      </c>
      <c r="AE11" s="65">
        <v>0.83280614550384091</v>
      </c>
      <c r="AF11" s="100">
        <v>1853</v>
      </c>
      <c r="AG11" s="99">
        <v>2205</v>
      </c>
      <c r="AH11" s="65">
        <v>0.84036281179138317</v>
      </c>
      <c r="AI11" s="100">
        <v>1860</v>
      </c>
      <c r="AJ11" s="99">
        <v>2198</v>
      </c>
      <c r="AK11" s="101">
        <v>0.84622383985441307</v>
      </c>
      <c r="AL11" s="100">
        <v>1884</v>
      </c>
      <c r="AM11" s="99">
        <v>2217</v>
      </c>
      <c r="AN11" s="96">
        <v>0.84979702300405957</v>
      </c>
      <c r="AO11" s="99">
        <v>1782</v>
      </c>
      <c r="AP11" s="99">
        <v>2101</v>
      </c>
      <c r="AQ11" s="96">
        <v>0.84816753926701571</v>
      </c>
    </row>
    <row r="12" spans="1:43" x14ac:dyDescent="0.2">
      <c r="A12" s="202" t="s">
        <v>75</v>
      </c>
      <c r="B12" s="208">
        <v>488.45751704000003</v>
      </c>
      <c r="C12" s="126">
        <v>449.78529705</v>
      </c>
      <c r="D12" s="206">
        <f t="shared" si="0"/>
        <v>1.0859792888821376</v>
      </c>
      <c r="E12" s="223">
        <v>458.66949103225198</v>
      </c>
      <c r="F12" s="97">
        <v>432.35113304812501</v>
      </c>
      <c r="G12" s="62">
        <f t="shared" si="1"/>
        <v>1.0608726471897496</v>
      </c>
      <c r="H12" s="97">
        <v>445.722866474223</v>
      </c>
      <c r="I12" s="97">
        <v>426.15384324834599</v>
      </c>
      <c r="J12" s="62">
        <f t="shared" si="5"/>
        <v>1.0459200909153199</v>
      </c>
      <c r="K12" s="98">
        <v>422</v>
      </c>
      <c r="L12" s="95">
        <v>421</v>
      </c>
      <c r="M12" s="62">
        <f t="shared" si="2"/>
        <v>1.002375296912114</v>
      </c>
      <c r="N12" s="98">
        <v>419</v>
      </c>
      <c r="O12" s="95">
        <v>409</v>
      </c>
      <c r="P12" s="62">
        <f t="shared" si="3"/>
        <v>1.0244498777506112</v>
      </c>
      <c r="Q12" s="98">
        <v>400</v>
      </c>
      <c r="R12" s="99">
        <v>403</v>
      </c>
      <c r="S12" s="65">
        <f t="shared" si="4"/>
        <v>0.99255583126550873</v>
      </c>
      <c r="T12" s="100">
        <v>390</v>
      </c>
      <c r="U12" s="99">
        <v>399</v>
      </c>
      <c r="V12" s="65">
        <v>0.97744360902255634</v>
      </c>
      <c r="W12" s="100">
        <v>375</v>
      </c>
      <c r="X12" s="99">
        <v>390</v>
      </c>
      <c r="Y12" s="65">
        <v>0.96153846153846156</v>
      </c>
      <c r="Z12" s="100">
        <v>399</v>
      </c>
      <c r="AA12" s="99">
        <v>386</v>
      </c>
      <c r="AB12" s="65">
        <v>1.0336787564766838</v>
      </c>
      <c r="AC12" s="100">
        <v>376</v>
      </c>
      <c r="AD12" s="99">
        <v>375</v>
      </c>
      <c r="AE12" s="65">
        <v>1.0026666666666666</v>
      </c>
      <c r="AF12" s="100">
        <v>360</v>
      </c>
      <c r="AG12" s="99">
        <v>360</v>
      </c>
      <c r="AH12" s="65">
        <v>1</v>
      </c>
      <c r="AI12" s="100">
        <v>350</v>
      </c>
      <c r="AJ12" s="99">
        <v>350</v>
      </c>
      <c r="AK12" s="101">
        <v>1</v>
      </c>
      <c r="AL12" s="98">
        <v>332</v>
      </c>
      <c r="AM12" s="99">
        <v>340</v>
      </c>
      <c r="AN12" s="96">
        <v>0.97647058823529409</v>
      </c>
      <c r="AO12" s="99">
        <v>317</v>
      </c>
      <c r="AP12" s="99">
        <v>321</v>
      </c>
      <c r="AQ12" s="96">
        <v>0.98753894080996885</v>
      </c>
    </row>
    <row r="13" spans="1:43" x14ac:dyDescent="0.2">
      <c r="A13" s="203" t="s">
        <v>74</v>
      </c>
      <c r="B13" s="210">
        <v>105.14766613</v>
      </c>
      <c r="C13" s="134">
        <v>73.005552304000005</v>
      </c>
      <c r="D13" s="215">
        <f t="shared" si="0"/>
        <v>1.4402694426878395</v>
      </c>
      <c r="E13" s="104">
        <v>113.08294911228499</v>
      </c>
      <c r="F13" s="105">
        <v>78.899887953789701</v>
      </c>
      <c r="G13" s="79">
        <f t="shared" si="1"/>
        <v>1.4332460038284935</v>
      </c>
      <c r="H13" s="105">
        <v>121.45206400501699</v>
      </c>
      <c r="I13" s="105">
        <v>76.210507628835501</v>
      </c>
      <c r="J13" s="79">
        <f t="shared" si="5"/>
        <v>1.5936393521549461</v>
      </c>
      <c r="K13" s="106">
        <v>97</v>
      </c>
      <c r="L13" s="107">
        <v>73</v>
      </c>
      <c r="M13" s="79">
        <f t="shared" si="2"/>
        <v>1.3287671232876712</v>
      </c>
      <c r="N13" s="106">
        <v>85</v>
      </c>
      <c r="O13" s="107">
        <v>77</v>
      </c>
      <c r="P13" s="79">
        <f t="shared" si="3"/>
        <v>1.1038961038961039</v>
      </c>
      <c r="Q13" s="106">
        <v>116</v>
      </c>
      <c r="R13" s="108">
        <v>100</v>
      </c>
      <c r="S13" s="84">
        <f t="shared" si="4"/>
        <v>1.1599999999999999</v>
      </c>
      <c r="T13" s="109">
        <v>152</v>
      </c>
      <c r="U13" s="108">
        <v>111</v>
      </c>
      <c r="V13" s="84">
        <v>1.3693693693693694</v>
      </c>
      <c r="W13" s="109">
        <v>142</v>
      </c>
      <c r="X13" s="108">
        <v>105</v>
      </c>
      <c r="Y13" s="84">
        <v>1.3523809523809525</v>
      </c>
      <c r="Z13" s="109">
        <v>137</v>
      </c>
      <c r="AA13" s="108">
        <v>133</v>
      </c>
      <c r="AB13" s="84">
        <v>1.0300751879699248</v>
      </c>
      <c r="AC13" s="109">
        <v>157</v>
      </c>
      <c r="AD13" s="108">
        <v>138</v>
      </c>
      <c r="AE13" s="84">
        <v>1.1376811594202898</v>
      </c>
      <c r="AF13" s="109">
        <v>140</v>
      </c>
      <c r="AG13" s="108">
        <v>129</v>
      </c>
      <c r="AH13" s="84">
        <v>1.0852713178294573</v>
      </c>
      <c r="AI13" s="109">
        <v>141</v>
      </c>
      <c r="AJ13" s="108">
        <v>141</v>
      </c>
      <c r="AK13" s="110">
        <v>1</v>
      </c>
      <c r="AL13" s="106">
        <v>192</v>
      </c>
      <c r="AM13" s="108">
        <v>153</v>
      </c>
      <c r="AN13" s="111">
        <v>1.2549019607843137</v>
      </c>
      <c r="AO13" s="108">
        <v>151</v>
      </c>
      <c r="AP13" s="108">
        <v>129</v>
      </c>
      <c r="AQ13" s="111">
        <v>1.1705426356589148</v>
      </c>
    </row>
    <row r="14" spans="1:43" ht="12.75" customHeight="1" x14ac:dyDescent="0.2">
      <c r="A14" s="112"/>
      <c r="B14" s="112"/>
      <c r="C14" s="112"/>
      <c r="D14" s="212"/>
      <c r="M14" s="21"/>
    </row>
    <row r="15" spans="1:43" x14ac:dyDescent="0.2">
      <c r="M15" s="21"/>
    </row>
    <row r="16" spans="1:43" x14ac:dyDescent="0.2">
      <c r="E16" s="250"/>
      <c r="F16" s="250"/>
      <c r="G16" s="250"/>
      <c r="H16" s="250"/>
      <c r="I16" s="250"/>
      <c r="J16" s="250"/>
      <c r="M16" s="21"/>
    </row>
    <row r="17" spans="1:13" x14ac:dyDescent="0.2">
      <c r="M17" s="21"/>
    </row>
    <row r="18" spans="1:13" x14ac:dyDescent="0.2">
      <c r="M18" s="21"/>
    </row>
    <row r="19" spans="1:13" x14ac:dyDescent="0.2">
      <c r="M19" s="21"/>
    </row>
    <row r="20" spans="1:13" x14ac:dyDescent="0.2">
      <c r="M20" s="21"/>
    </row>
    <row r="21" spans="1:13" x14ac:dyDescent="0.2">
      <c r="M21" s="21"/>
    </row>
    <row r="22" spans="1:13" x14ac:dyDescent="0.2">
      <c r="M22" s="21"/>
    </row>
    <row r="23" spans="1:13" x14ac:dyDescent="0.2">
      <c r="M23" s="21"/>
    </row>
    <row r="24" spans="1:13" x14ac:dyDescent="0.2">
      <c r="M24" s="21"/>
    </row>
    <row r="25" spans="1:13" x14ac:dyDescent="0.2">
      <c r="M25" s="21"/>
    </row>
    <row r="26" spans="1:13" x14ac:dyDescent="0.2">
      <c r="M26" s="21"/>
    </row>
    <row r="27" spans="1:13" x14ac:dyDescent="0.2">
      <c r="M27" s="21"/>
    </row>
    <row r="28" spans="1:13" x14ac:dyDescent="0.2">
      <c r="M28" s="21"/>
    </row>
    <row r="29" spans="1:13" x14ac:dyDescent="0.2">
      <c r="M29" s="21"/>
    </row>
    <row r="30" spans="1:13" ht="12" customHeight="1" x14ac:dyDescent="0.2">
      <c r="M30" s="21"/>
    </row>
    <row r="31" spans="1:13" x14ac:dyDescent="0.2">
      <c r="A31" s="112"/>
      <c r="B31" s="112"/>
      <c r="C31" s="112"/>
      <c r="D31" s="112"/>
      <c r="M31" s="21"/>
    </row>
    <row r="32" spans="1:13" x14ac:dyDescent="0.2">
      <c r="A32" s="112"/>
      <c r="B32" s="112"/>
      <c r="C32" s="112"/>
      <c r="D32" s="112"/>
      <c r="M32" s="21"/>
    </row>
    <row r="33" spans="1:13" x14ac:dyDescent="0.2">
      <c r="A33" s="112"/>
      <c r="B33" s="112"/>
      <c r="C33" s="112"/>
      <c r="D33" s="112"/>
      <c r="M33" s="21"/>
    </row>
    <row r="34" spans="1:13" x14ac:dyDescent="0.2">
      <c r="A34" s="112"/>
      <c r="B34" s="112"/>
      <c r="C34" s="112"/>
      <c r="D34" s="112"/>
      <c r="M34" s="21"/>
    </row>
    <row r="35" spans="1:13" x14ac:dyDescent="0.2">
      <c r="A35" s="112"/>
      <c r="B35" s="112"/>
      <c r="C35" s="112"/>
      <c r="D35" s="112"/>
      <c r="M35" s="21"/>
    </row>
    <row r="36" spans="1:13" x14ac:dyDescent="0.2">
      <c r="A36" s="112"/>
      <c r="B36" s="112"/>
      <c r="C36" s="112"/>
      <c r="D36" s="112"/>
      <c r="M36" s="21"/>
    </row>
    <row r="37" spans="1:13" x14ac:dyDescent="0.2">
      <c r="A37" s="112"/>
      <c r="B37" s="112"/>
      <c r="C37" s="112"/>
      <c r="D37" s="112"/>
      <c r="M37" s="21"/>
    </row>
    <row r="38" spans="1:13" x14ac:dyDescent="0.2">
      <c r="A38" s="112"/>
      <c r="B38" s="112"/>
      <c r="C38" s="112"/>
      <c r="D38" s="112"/>
      <c r="M38" s="21"/>
    </row>
    <row r="39" spans="1:13" x14ac:dyDescent="0.2">
      <c r="A39" s="112"/>
      <c r="B39" s="112"/>
      <c r="C39" s="112"/>
      <c r="D39" s="112"/>
      <c r="M39" s="21"/>
    </row>
    <row r="40" spans="1:13" x14ac:dyDescent="0.2">
      <c r="A40" s="112"/>
      <c r="B40" s="112"/>
      <c r="C40" s="112"/>
      <c r="D40" s="112"/>
      <c r="M40" s="21"/>
    </row>
    <row r="41" spans="1:13" x14ac:dyDescent="0.2">
      <c r="A41" s="112"/>
      <c r="B41" s="112"/>
      <c r="C41" s="112"/>
      <c r="D41" s="112"/>
      <c r="M41" s="21"/>
    </row>
    <row r="42" spans="1:13" x14ac:dyDescent="0.2">
      <c r="A42" s="112"/>
      <c r="B42" s="112"/>
      <c r="C42" s="112"/>
      <c r="D42" s="112"/>
      <c r="M42" s="21"/>
    </row>
    <row r="43" spans="1:13" x14ac:dyDescent="0.2">
      <c r="A43" s="112"/>
      <c r="B43" s="112"/>
      <c r="C43" s="112"/>
      <c r="D43" s="112"/>
      <c r="M43" s="21"/>
    </row>
    <row r="44" spans="1:13" x14ac:dyDescent="0.2">
      <c r="A44" s="112"/>
      <c r="B44" s="112"/>
      <c r="C44" s="112"/>
      <c r="D44" s="112"/>
      <c r="M44" s="21"/>
    </row>
    <row r="45" spans="1:13" x14ac:dyDescent="0.2">
      <c r="A45" s="112"/>
      <c r="B45" s="112"/>
      <c r="C45" s="112"/>
      <c r="D45" s="112"/>
      <c r="M45" s="21"/>
    </row>
    <row r="46" spans="1:13" x14ac:dyDescent="0.2">
      <c r="A46" s="112"/>
      <c r="B46" s="112"/>
      <c r="C46" s="112"/>
      <c r="D46" s="112"/>
      <c r="M46" s="21"/>
    </row>
    <row r="47" spans="1:13" x14ac:dyDescent="0.2">
      <c r="A47" s="112"/>
      <c r="B47" s="112"/>
      <c r="C47" s="112"/>
      <c r="D47" s="112"/>
      <c r="M47" s="21"/>
    </row>
    <row r="48" spans="1:13" x14ac:dyDescent="0.2">
      <c r="A48" s="112"/>
      <c r="B48" s="112"/>
      <c r="C48" s="112"/>
      <c r="D48" s="112"/>
      <c r="M48" s="21"/>
    </row>
    <row r="49" spans="1:13" x14ac:dyDescent="0.2">
      <c r="A49" s="113"/>
      <c r="B49" s="113"/>
      <c r="C49" s="113"/>
      <c r="D49" s="113"/>
      <c r="F49" s="250"/>
      <c r="G49" s="250"/>
      <c r="M49" s="21"/>
    </row>
    <row r="50" spans="1:13" x14ac:dyDescent="0.2">
      <c r="M50" s="21"/>
    </row>
    <row r="51" spans="1:13" x14ac:dyDescent="0.2">
      <c r="M51" s="21"/>
    </row>
    <row r="52" spans="1:13" x14ac:dyDescent="0.2">
      <c r="M52" s="21"/>
    </row>
    <row r="53" spans="1:13" x14ac:dyDescent="0.2">
      <c r="M53" s="21"/>
    </row>
    <row r="54" spans="1:13" x14ac:dyDescent="0.2">
      <c r="M54" s="21"/>
    </row>
    <row r="55" spans="1:13" x14ac:dyDescent="0.2">
      <c r="M55" s="21"/>
    </row>
    <row r="56" spans="1:13" x14ac:dyDescent="0.2">
      <c r="M56" s="21"/>
    </row>
    <row r="57" spans="1:13" x14ac:dyDescent="0.2">
      <c r="M57" s="21"/>
    </row>
    <row r="58" spans="1:13" x14ac:dyDescent="0.2">
      <c r="M58" s="21"/>
    </row>
    <row r="59" spans="1:13" x14ac:dyDescent="0.2">
      <c r="M59" s="21"/>
    </row>
    <row r="60" spans="1:13" x14ac:dyDescent="0.2">
      <c r="M60" s="21"/>
    </row>
    <row r="61" spans="1:13" x14ac:dyDescent="0.2">
      <c r="M61" s="21"/>
    </row>
    <row r="62" spans="1:13" x14ac:dyDescent="0.2">
      <c r="M62" s="21"/>
    </row>
    <row r="63" spans="1:13" x14ac:dyDescent="0.2">
      <c r="M63" s="21"/>
    </row>
    <row r="64" spans="1:13" x14ac:dyDescent="0.2">
      <c r="M64" s="21"/>
    </row>
    <row r="65" spans="13:13" x14ac:dyDescent="0.2">
      <c r="M65" s="21"/>
    </row>
    <row r="66" spans="13:13" x14ac:dyDescent="0.2">
      <c r="M66" s="21"/>
    </row>
    <row r="67" spans="13:13" x14ac:dyDescent="0.2">
      <c r="M67" s="21"/>
    </row>
    <row r="68" spans="13:13" x14ac:dyDescent="0.2">
      <c r="M68" s="21"/>
    </row>
    <row r="69" spans="13:13" x14ac:dyDescent="0.2">
      <c r="M69" s="21"/>
    </row>
    <row r="70" spans="13:13" x14ac:dyDescent="0.2">
      <c r="M70" s="21"/>
    </row>
    <row r="71" spans="13:13" x14ac:dyDescent="0.2">
      <c r="M71" s="21"/>
    </row>
    <row r="72" spans="13:13" x14ac:dyDescent="0.2">
      <c r="M72" s="21"/>
    </row>
    <row r="73" spans="13:13" x14ac:dyDescent="0.2">
      <c r="M73" s="21"/>
    </row>
    <row r="74" spans="13:13" x14ac:dyDescent="0.2">
      <c r="M74" s="21"/>
    </row>
    <row r="75" spans="13:13" x14ac:dyDescent="0.2">
      <c r="M75" s="21"/>
    </row>
    <row r="76" spans="13:13" x14ac:dyDescent="0.2">
      <c r="M76" s="21"/>
    </row>
    <row r="77" spans="13:13" x14ac:dyDescent="0.2">
      <c r="M77" s="21"/>
    </row>
    <row r="84" spans="17:22" ht="12.75" customHeight="1" x14ac:dyDescent="0.2"/>
    <row r="85" spans="17:22" x14ac:dyDescent="0.2">
      <c r="Q85" s="250"/>
      <c r="R85" s="250"/>
      <c r="S85" s="250"/>
      <c r="T85" s="250"/>
      <c r="U85" s="250"/>
      <c r="V85" s="250"/>
    </row>
  </sheetData>
  <mergeCells count="20">
    <mergeCell ref="F49:G49"/>
    <mergeCell ref="T85:V85"/>
    <mergeCell ref="Q85:S85"/>
    <mergeCell ref="E2:G2"/>
    <mergeCell ref="H2:J2"/>
    <mergeCell ref="E16:F16"/>
    <mergeCell ref="G16:H16"/>
    <mergeCell ref="I16:J16"/>
    <mergeCell ref="AO2:AQ2"/>
    <mergeCell ref="W2:Y2"/>
    <mergeCell ref="T2:V2"/>
    <mergeCell ref="Q2:S2"/>
    <mergeCell ref="N2:P2"/>
    <mergeCell ref="Z2:AB2"/>
    <mergeCell ref="AC2:AE2"/>
    <mergeCell ref="B2:D2"/>
    <mergeCell ref="AF2:AH2"/>
    <mergeCell ref="K2:M2"/>
    <mergeCell ref="AI2:AK2"/>
    <mergeCell ref="AL2:AN2"/>
  </mergeCells>
  <pageMargins left="0.5" right="0.5" top="0.5" bottom="0.5" header="0.5" footer="0.5"/>
  <pageSetup paperSize="5" orientation="landscape" r:id="rId1"/>
  <headerFooter alignWithMargins="0"/>
  <rowBreaks count="1" manualBreakCount="1">
    <brk id="84" max="16383" man="1"/>
  </rowBreaks>
  <ignoredErrors>
    <ignoredError sqref="G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EBE8-716E-40EE-AB90-69621D9DB6AE}">
  <dimension ref="A1:AK21"/>
  <sheetViews>
    <sheetView workbookViewId="0">
      <selection activeCell="A15" sqref="A15"/>
    </sheetView>
  </sheetViews>
  <sheetFormatPr defaultRowHeight="12.75" x14ac:dyDescent="0.2"/>
  <cols>
    <col min="1" max="1" width="73.42578125" customWidth="1"/>
    <col min="2" max="2" width="7.5703125" customWidth="1"/>
    <col min="3" max="3" width="5.85546875" customWidth="1"/>
    <col min="4" max="4" width="6.42578125" customWidth="1"/>
    <col min="5" max="5" width="7.5703125" customWidth="1"/>
    <col min="6" max="6" width="5.85546875" customWidth="1"/>
    <col min="7" max="7" width="6.42578125" customWidth="1"/>
    <col min="8" max="8" width="7.5703125" customWidth="1"/>
    <col min="9" max="9" width="5.85546875" customWidth="1"/>
    <col min="10" max="10" width="6.42578125" customWidth="1"/>
    <col min="11" max="12" width="7.5703125" bestFit="1" customWidth="1"/>
    <col min="13" max="13" width="6.42578125" bestFit="1" customWidth="1"/>
    <col min="14" max="15" width="7.5703125" bestFit="1" customWidth="1"/>
    <col min="16" max="16" width="6.42578125" bestFit="1" customWidth="1"/>
    <col min="17" max="18" width="7.5703125" bestFit="1" customWidth="1"/>
    <col min="19" max="19" width="6.42578125" bestFit="1" customWidth="1"/>
    <col min="20" max="20" width="7.5703125" bestFit="1" customWidth="1"/>
    <col min="21" max="21" width="5.85546875" bestFit="1" customWidth="1"/>
    <col min="22" max="22" width="6.42578125" bestFit="1" customWidth="1"/>
    <col min="23" max="23" width="7.5703125" bestFit="1" customWidth="1"/>
    <col min="24" max="24" width="5.85546875" bestFit="1" customWidth="1"/>
    <col min="25" max="25" width="6.42578125" bestFit="1" customWidth="1"/>
    <col min="26" max="26" width="7.5703125" bestFit="1" customWidth="1"/>
    <col min="27" max="27" width="5.85546875" bestFit="1" customWidth="1"/>
    <col min="28" max="28" width="6.42578125" bestFit="1" customWidth="1"/>
    <col min="29" max="29" width="7.5703125" bestFit="1" customWidth="1"/>
    <col min="30" max="30" width="5.85546875" bestFit="1" customWidth="1"/>
    <col min="31" max="31" width="6.42578125" bestFit="1" customWidth="1"/>
    <col min="32" max="32" width="7.5703125" bestFit="1" customWidth="1"/>
    <col min="33" max="33" width="5.85546875" bestFit="1" customWidth="1"/>
    <col min="34" max="34" width="6.42578125" bestFit="1" customWidth="1"/>
    <col min="35" max="35" width="7.5703125" bestFit="1" customWidth="1"/>
    <col min="36" max="36" width="5.85546875" bestFit="1" customWidth="1"/>
    <col min="37" max="37" width="6.42578125" bestFit="1" customWidth="1"/>
  </cols>
  <sheetData>
    <row r="1" spans="1:37" ht="45" x14ac:dyDescent="0.25">
      <c r="A1" s="241" t="s">
        <v>2089</v>
      </c>
      <c r="B1" s="251">
        <v>2021</v>
      </c>
      <c r="C1" s="251"/>
      <c r="D1" s="251"/>
      <c r="E1" s="251">
        <v>2020</v>
      </c>
      <c r="F1" s="251"/>
      <c r="G1" s="251"/>
      <c r="H1" s="251">
        <v>2019</v>
      </c>
      <c r="I1" s="251"/>
      <c r="J1" s="251"/>
      <c r="K1" s="251">
        <v>2018</v>
      </c>
      <c r="L1" s="251"/>
      <c r="M1" s="251"/>
      <c r="N1" s="251">
        <v>2017</v>
      </c>
      <c r="O1" s="251"/>
      <c r="P1" s="251"/>
      <c r="Q1" s="251">
        <v>2016</v>
      </c>
      <c r="R1" s="251"/>
      <c r="S1" s="251"/>
      <c r="T1" s="251">
        <v>2015</v>
      </c>
      <c r="U1" s="251"/>
      <c r="V1" s="251"/>
      <c r="W1" s="251">
        <v>2014</v>
      </c>
      <c r="X1" s="251"/>
      <c r="Y1" s="251"/>
      <c r="Z1" s="251">
        <v>2013</v>
      </c>
      <c r="AA1" s="251"/>
      <c r="AB1" s="251"/>
      <c r="AC1" s="251">
        <v>2012</v>
      </c>
      <c r="AD1" s="251"/>
      <c r="AE1" s="251"/>
      <c r="AF1" s="251">
        <v>2011</v>
      </c>
      <c r="AG1" s="251"/>
      <c r="AH1" s="251"/>
      <c r="AI1" s="251">
        <v>2010</v>
      </c>
      <c r="AJ1" s="251"/>
      <c r="AK1" s="251"/>
    </row>
    <row r="2" spans="1:37" ht="15" x14ac:dyDescent="0.25">
      <c r="A2" s="179" t="s">
        <v>85</v>
      </c>
      <c r="B2" s="180" t="s">
        <v>60</v>
      </c>
      <c r="C2" s="180" t="s">
        <v>1909</v>
      </c>
      <c r="D2" s="180" t="s">
        <v>86</v>
      </c>
      <c r="E2" s="180" t="s">
        <v>60</v>
      </c>
      <c r="F2" s="180" t="s">
        <v>1909</v>
      </c>
      <c r="G2" s="180" t="s">
        <v>86</v>
      </c>
      <c r="H2" s="180" t="s">
        <v>60</v>
      </c>
      <c r="I2" s="180" t="s">
        <v>1909</v>
      </c>
      <c r="J2" s="180" t="s">
        <v>86</v>
      </c>
      <c r="K2" s="180" t="s">
        <v>60</v>
      </c>
      <c r="L2" s="180" t="s">
        <v>1909</v>
      </c>
      <c r="M2" s="180" t="s">
        <v>86</v>
      </c>
      <c r="N2" s="180" t="s">
        <v>60</v>
      </c>
      <c r="O2" s="180" t="s">
        <v>1909</v>
      </c>
      <c r="P2" s="180" t="s">
        <v>86</v>
      </c>
      <c r="Q2" s="180" t="s">
        <v>60</v>
      </c>
      <c r="R2" s="180" t="s">
        <v>1909</v>
      </c>
      <c r="S2" s="180" t="s">
        <v>86</v>
      </c>
      <c r="T2" s="180" t="s">
        <v>60</v>
      </c>
      <c r="U2" s="180" t="s">
        <v>1909</v>
      </c>
      <c r="V2" s="180" t="s">
        <v>86</v>
      </c>
      <c r="W2" s="180" t="s">
        <v>60</v>
      </c>
      <c r="X2" s="180" t="s">
        <v>1909</v>
      </c>
      <c r="Y2" s="180" t="s">
        <v>86</v>
      </c>
      <c r="Z2" s="180" t="s">
        <v>60</v>
      </c>
      <c r="AA2" s="180" t="s">
        <v>1909</v>
      </c>
      <c r="AB2" s="180" t="s">
        <v>86</v>
      </c>
      <c r="AC2" s="180" t="s">
        <v>60</v>
      </c>
      <c r="AD2" s="180" t="s">
        <v>1909</v>
      </c>
      <c r="AE2" s="180" t="s">
        <v>86</v>
      </c>
      <c r="AF2" s="180" t="s">
        <v>60</v>
      </c>
      <c r="AG2" s="180" t="s">
        <v>1909</v>
      </c>
      <c r="AH2" s="180" t="s">
        <v>86</v>
      </c>
      <c r="AI2" s="180" t="s">
        <v>60</v>
      </c>
      <c r="AJ2" s="180" t="s">
        <v>1909</v>
      </c>
      <c r="AK2" s="180" t="s">
        <v>86</v>
      </c>
    </row>
    <row r="3" spans="1:37" x14ac:dyDescent="0.2">
      <c r="A3" s="172" t="s">
        <v>1910</v>
      </c>
      <c r="B3" s="231">
        <v>5452</v>
      </c>
      <c r="C3" s="181">
        <v>8032</v>
      </c>
      <c r="D3" s="229">
        <f>B3/C3</f>
        <v>0.67878486055776888</v>
      </c>
      <c r="E3" s="181">
        <v>5177</v>
      </c>
      <c r="F3" s="181">
        <v>7375</v>
      </c>
      <c r="G3" s="229">
        <f>E3/F3</f>
        <v>0.70196610169491525</v>
      </c>
      <c r="H3" s="181">
        <v>5193</v>
      </c>
      <c r="I3" s="181">
        <v>7281</v>
      </c>
      <c r="J3" s="229">
        <f>H3/I3</f>
        <v>0.71322620519159452</v>
      </c>
      <c r="K3" s="181">
        <v>4968</v>
      </c>
      <c r="L3" s="181">
        <v>6996</v>
      </c>
      <c r="M3" s="182">
        <f>K3/L3</f>
        <v>0.7101200686106347</v>
      </c>
      <c r="N3" s="181">
        <v>4928</v>
      </c>
      <c r="O3" s="181">
        <v>6224</v>
      </c>
      <c r="P3" s="182">
        <f>N3/O3</f>
        <v>0.79177377892030854</v>
      </c>
      <c r="Q3" s="181">
        <v>4612</v>
      </c>
      <c r="R3" s="181">
        <v>5908</v>
      </c>
      <c r="S3" s="182">
        <f>Q3/R3</f>
        <v>0.78063642518618825</v>
      </c>
      <c r="T3" s="181">
        <v>4342</v>
      </c>
      <c r="U3" s="181">
        <v>5831</v>
      </c>
      <c r="V3" s="182">
        <f>T3/U3</f>
        <v>0.74464071342822846</v>
      </c>
      <c r="W3" s="181">
        <v>4290</v>
      </c>
      <c r="X3" s="181">
        <v>5531</v>
      </c>
      <c r="Y3" s="182">
        <f>W3/X3</f>
        <v>0.7756282769842705</v>
      </c>
      <c r="Z3" s="181">
        <v>3631</v>
      </c>
      <c r="AA3" s="181">
        <v>5256</v>
      </c>
      <c r="AB3" s="182">
        <f>Z3/AA3</f>
        <v>0.69082952815829524</v>
      </c>
      <c r="AC3" s="181">
        <v>3556</v>
      </c>
      <c r="AD3" s="181">
        <v>5089</v>
      </c>
      <c r="AE3" s="182">
        <f>AC3/AD3</f>
        <v>0.69876203576341123</v>
      </c>
      <c r="AF3" s="181">
        <v>3313</v>
      </c>
      <c r="AG3" s="181">
        <v>5056</v>
      </c>
      <c r="AH3" s="182">
        <f>AF3/AG3</f>
        <v>0.65526107594936711</v>
      </c>
      <c r="AI3" s="181">
        <v>3157</v>
      </c>
      <c r="AJ3" s="181">
        <v>4839</v>
      </c>
      <c r="AK3" s="182">
        <f>AI3/AJ3</f>
        <v>0.65240752221533371</v>
      </c>
    </row>
    <row r="4" spans="1:37" x14ac:dyDescent="0.2">
      <c r="A4" s="172" t="s">
        <v>1911</v>
      </c>
      <c r="B4" s="181">
        <v>351</v>
      </c>
      <c r="C4" s="181">
        <v>899</v>
      </c>
      <c r="D4" s="229">
        <f t="shared" ref="D4:D5" si="0">B4/C4</f>
        <v>0.39043381535038935</v>
      </c>
      <c r="E4" s="181">
        <v>290.05</v>
      </c>
      <c r="F4" s="181">
        <v>805</v>
      </c>
      <c r="G4" s="229">
        <f t="shared" ref="G4:G5" si="1">E4/F4</f>
        <v>0.36031055900621117</v>
      </c>
      <c r="H4" s="181">
        <v>330.7</v>
      </c>
      <c r="I4" s="181">
        <v>826</v>
      </c>
      <c r="J4" s="229">
        <f t="shared" ref="J4:J5" si="2">H4/I4</f>
        <v>0.40036319612590798</v>
      </c>
      <c r="K4" s="181">
        <v>315.77999999999997</v>
      </c>
      <c r="L4" s="181">
        <v>874</v>
      </c>
      <c r="M4" s="182">
        <f>K4/L4</f>
        <v>0.36130434782608695</v>
      </c>
      <c r="N4" s="181">
        <v>292.72000000000003</v>
      </c>
      <c r="O4" s="181">
        <v>761</v>
      </c>
      <c r="P4" s="182">
        <f>N4/O4</f>
        <v>0.38465177398160316</v>
      </c>
      <c r="Q4" s="181">
        <v>284.24</v>
      </c>
      <c r="R4" s="181">
        <v>755</v>
      </c>
      <c r="S4" s="182">
        <f>Q4/R4</f>
        <v>0.376476821192053</v>
      </c>
      <c r="T4" s="181">
        <v>284.14</v>
      </c>
      <c r="U4" s="181">
        <v>714</v>
      </c>
      <c r="V4" s="182">
        <f>T4/U4</f>
        <v>0.39795518207282909</v>
      </c>
      <c r="W4" s="181">
        <v>281.31</v>
      </c>
      <c r="X4" s="181">
        <v>696</v>
      </c>
      <c r="Y4" s="182">
        <f>W4/X4</f>
        <v>0.40418103448275861</v>
      </c>
      <c r="Z4" s="181">
        <v>265.37</v>
      </c>
      <c r="AA4" s="181">
        <v>707</v>
      </c>
      <c r="AB4" s="182">
        <f>Z4/AA4</f>
        <v>0.37534653465346535</v>
      </c>
      <c r="AC4" s="181">
        <v>268.32</v>
      </c>
      <c r="AD4" s="181">
        <v>670</v>
      </c>
      <c r="AE4" s="182">
        <f>AC4/AD4</f>
        <v>0.40047761194029852</v>
      </c>
      <c r="AF4" s="181">
        <v>285.67</v>
      </c>
      <c r="AG4" s="181">
        <v>681</v>
      </c>
      <c r="AH4" s="182">
        <f t="shared" ref="AH4:AH10" si="3">AF4/AG4</f>
        <v>0.41948604992657856</v>
      </c>
      <c r="AI4" s="181">
        <v>262.62</v>
      </c>
      <c r="AJ4" s="181">
        <v>666</v>
      </c>
      <c r="AK4" s="182">
        <f t="shared" ref="AK4:AK10" si="4">AI4/AJ4</f>
        <v>0.39432432432432435</v>
      </c>
    </row>
    <row r="5" spans="1:37" x14ac:dyDescent="0.2">
      <c r="A5" s="172" t="s">
        <v>1912</v>
      </c>
      <c r="B5" s="181">
        <v>270</v>
      </c>
      <c r="C5" s="181">
        <v>2549</v>
      </c>
      <c r="D5" s="229">
        <f t="shared" si="0"/>
        <v>0.10592389172224402</v>
      </c>
      <c r="E5" s="181">
        <v>259.19</v>
      </c>
      <c r="F5" s="181">
        <v>2549</v>
      </c>
      <c r="G5" s="229">
        <f t="shared" si="1"/>
        <v>0.10168301294625343</v>
      </c>
      <c r="H5" s="181">
        <v>263.18</v>
      </c>
      <c r="I5" s="181">
        <v>2303</v>
      </c>
      <c r="J5" s="229">
        <f t="shared" si="2"/>
        <v>0.11427702996092054</v>
      </c>
      <c r="K5" s="181">
        <v>284.69</v>
      </c>
      <c r="L5" s="181">
        <v>2309</v>
      </c>
      <c r="M5" s="182">
        <f>K5/L5</f>
        <v>0.12329579904720658</v>
      </c>
      <c r="N5" s="181">
        <v>285.67</v>
      </c>
      <c r="O5" s="181">
        <v>2107</v>
      </c>
      <c r="P5" s="182">
        <f>N5/O5</f>
        <v>0.13558139534883723</v>
      </c>
      <c r="Q5" s="181">
        <v>296.04000000000002</v>
      </c>
      <c r="R5" s="181">
        <v>1957</v>
      </c>
      <c r="S5" s="182">
        <f>Q5/R5</f>
        <v>0.15127235564639757</v>
      </c>
      <c r="T5" s="181">
        <v>267.69</v>
      </c>
      <c r="U5" s="181">
        <v>1893</v>
      </c>
      <c r="V5" s="182">
        <f>T5/U5</f>
        <v>0.14141045958795562</v>
      </c>
      <c r="W5" s="181">
        <v>329.67</v>
      </c>
      <c r="X5" s="181">
        <v>1792</v>
      </c>
      <c r="Y5" s="182">
        <f>W5/X5</f>
        <v>0.18396763392857143</v>
      </c>
      <c r="Z5" s="181">
        <v>321.55</v>
      </c>
      <c r="AA5" s="181">
        <v>1607</v>
      </c>
      <c r="AB5" s="182">
        <f>Z5/AA5</f>
        <v>0.20009334163036716</v>
      </c>
      <c r="AC5" s="181">
        <v>366.4</v>
      </c>
      <c r="AD5" s="181">
        <v>1498</v>
      </c>
      <c r="AE5" s="182">
        <f>AC5/AD5</f>
        <v>0.2445927903871829</v>
      </c>
      <c r="AF5" s="181">
        <v>344.56</v>
      </c>
      <c r="AG5" s="181">
        <v>1522</v>
      </c>
      <c r="AH5" s="182">
        <f t="shared" si="3"/>
        <v>0.22638633377135348</v>
      </c>
      <c r="AI5" s="181">
        <v>350.07</v>
      </c>
      <c r="AJ5" s="181">
        <v>1432</v>
      </c>
      <c r="AK5" s="182">
        <f t="shared" si="4"/>
        <v>0.24446229050279328</v>
      </c>
    </row>
    <row r="6" spans="1:37" ht="15" x14ac:dyDescent="0.25">
      <c r="A6" s="179" t="s">
        <v>1913</v>
      </c>
      <c r="B6" s="179" t="s">
        <v>60</v>
      </c>
      <c r="C6" s="179" t="s">
        <v>1909</v>
      </c>
      <c r="D6" s="230" t="s">
        <v>86</v>
      </c>
      <c r="E6" s="179" t="s">
        <v>60</v>
      </c>
      <c r="F6" s="179" t="s">
        <v>1909</v>
      </c>
      <c r="G6" s="230" t="s">
        <v>86</v>
      </c>
      <c r="H6" s="179" t="s">
        <v>60</v>
      </c>
      <c r="I6" s="179" t="s">
        <v>1909</v>
      </c>
      <c r="J6" s="230" t="s">
        <v>86</v>
      </c>
      <c r="K6" s="180" t="s">
        <v>60</v>
      </c>
      <c r="L6" s="180" t="s">
        <v>1909</v>
      </c>
      <c r="M6" s="180" t="s">
        <v>86</v>
      </c>
      <c r="N6" s="180" t="s">
        <v>60</v>
      </c>
      <c r="O6" s="180" t="s">
        <v>1909</v>
      </c>
      <c r="P6" s="180" t="s">
        <v>86</v>
      </c>
      <c r="Q6" s="180" t="s">
        <v>60</v>
      </c>
      <c r="R6" s="180" t="s">
        <v>1909</v>
      </c>
      <c r="S6" s="180" t="s">
        <v>86</v>
      </c>
      <c r="T6" s="180" t="s">
        <v>60</v>
      </c>
      <c r="U6" s="180" t="s">
        <v>1909</v>
      </c>
      <c r="V6" s="180" t="s">
        <v>86</v>
      </c>
      <c r="W6" s="180" t="s">
        <v>60</v>
      </c>
      <c r="X6" s="180" t="s">
        <v>1909</v>
      </c>
      <c r="Y6" s="180" t="s">
        <v>86</v>
      </c>
      <c r="Z6" s="180" t="s">
        <v>60</v>
      </c>
      <c r="AA6" s="180" t="s">
        <v>1909</v>
      </c>
      <c r="AB6" s="180" t="s">
        <v>86</v>
      </c>
      <c r="AC6" s="180" t="s">
        <v>60</v>
      </c>
      <c r="AD6" s="180" t="s">
        <v>1909</v>
      </c>
      <c r="AE6" s="180" t="s">
        <v>86</v>
      </c>
      <c r="AF6" s="180" t="s">
        <v>60</v>
      </c>
      <c r="AG6" s="180" t="s">
        <v>1909</v>
      </c>
      <c r="AH6" s="180" t="s">
        <v>86</v>
      </c>
      <c r="AI6" s="180" t="s">
        <v>60</v>
      </c>
      <c r="AJ6" s="180" t="s">
        <v>1909</v>
      </c>
      <c r="AK6" s="180" t="s">
        <v>86</v>
      </c>
    </row>
    <row r="7" spans="1:37" x14ac:dyDescent="0.2">
      <c r="A7" s="172" t="s">
        <v>1914</v>
      </c>
      <c r="B7" s="181">
        <v>5759</v>
      </c>
      <c r="C7" s="181">
        <v>9482</v>
      </c>
      <c r="D7" s="229">
        <f>B7/C7</f>
        <v>0.60736131617802147</v>
      </c>
      <c r="E7" s="181">
        <v>5006</v>
      </c>
      <c r="F7" s="181">
        <v>7861</v>
      </c>
      <c r="G7" s="229">
        <f>E7/F7</f>
        <v>0.63681465462409359</v>
      </c>
      <c r="H7" s="181">
        <v>5209</v>
      </c>
      <c r="I7" s="181">
        <v>7846</v>
      </c>
      <c r="J7" s="229">
        <f>H7/I7</f>
        <v>0.66390517461126686</v>
      </c>
      <c r="K7" s="181">
        <v>4992</v>
      </c>
      <c r="L7" s="181">
        <v>7503</v>
      </c>
      <c r="M7" s="182">
        <f>K7/L7</f>
        <v>0.66533386645341863</v>
      </c>
      <c r="N7" s="181">
        <v>5126</v>
      </c>
      <c r="O7" s="181">
        <v>7521</v>
      </c>
      <c r="P7" s="182">
        <f>N7/O7</f>
        <v>0.68155830341709878</v>
      </c>
      <c r="Q7" s="181">
        <v>4655</v>
      </c>
      <c r="R7" s="181">
        <v>6391</v>
      </c>
      <c r="S7" s="182">
        <f>Q7/R7</f>
        <v>0.72836801752464408</v>
      </c>
      <c r="T7" s="181">
        <v>4328</v>
      </c>
      <c r="U7" s="181">
        <v>7369</v>
      </c>
      <c r="V7" s="182">
        <f>T7/U7</f>
        <v>0.58732528158501829</v>
      </c>
      <c r="W7" s="181">
        <v>4565</v>
      </c>
      <c r="X7" s="181">
        <v>6534</v>
      </c>
      <c r="Y7" s="182">
        <f>W7/X7</f>
        <v>0.69865319865319864</v>
      </c>
      <c r="Z7" s="181">
        <v>3784</v>
      </c>
      <c r="AA7" s="181">
        <v>5778</v>
      </c>
      <c r="AB7" s="182">
        <f>Z7/AA7</f>
        <v>0.65489788854274833</v>
      </c>
      <c r="AC7" s="181">
        <v>3572</v>
      </c>
      <c r="AD7" s="181">
        <v>5766</v>
      </c>
      <c r="AE7" s="182">
        <f>AC7/AD7</f>
        <v>0.61949358307318769</v>
      </c>
      <c r="AF7" s="181">
        <v>3368.32</v>
      </c>
      <c r="AG7" s="181">
        <v>5339</v>
      </c>
      <c r="AH7" s="182">
        <f t="shared" si="3"/>
        <v>0.63088967971530252</v>
      </c>
      <c r="AI7" s="181">
        <v>3124.71</v>
      </c>
      <c r="AJ7" s="181">
        <v>5150</v>
      </c>
      <c r="AK7" s="182">
        <f t="shared" si="4"/>
        <v>0.60673980582524267</v>
      </c>
    </row>
    <row r="8" spans="1:37" x14ac:dyDescent="0.2">
      <c r="A8" s="172" t="s">
        <v>1915</v>
      </c>
      <c r="B8" s="181">
        <v>5834</v>
      </c>
      <c r="C8" s="181">
        <v>8546</v>
      </c>
      <c r="D8" s="229">
        <f t="shared" ref="D8:D10" si="5">B8/C8</f>
        <v>0.6826585537093377</v>
      </c>
      <c r="E8" s="181">
        <v>5739</v>
      </c>
      <c r="F8" s="181">
        <v>7648</v>
      </c>
      <c r="G8" s="229">
        <f t="shared" ref="G8:G10" si="6">E8/F8</f>
        <v>0.75039225941422594</v>
      </c>
      <c r="H8" s="181">
        <v>5643</v>
      </c>
      <c r="I8" s="181">
        <v>8042</v>
      </c>
      <c r="J8" s="229">
        <f t="shared" ref="J8:J10" si="7">H8/I8</f>
        <v>0.70169112161153946</v>
      </c>
      <c r="K8" s="181">
        <v>5247</v>
      </c>
      <c r="L8" s="181">
        <v>7636</v>
      </c>
      <c r="M8" s="182">
        <f t="shared" ref="M8:M10" si="8">K8/L8</f>
        <v>0.68713986380303826</v>
      </c>
      <c r="N8" s="181">
        <v>5262</v>
      </c>
      <c r="O8" s="181">
        <v>5958</v>
      </c>
      <c r="P8" s="182">
        <f t="shared" ref="P8:P10" si="9">N8/O8</f>
        <v>0.88318227593152066</v>
      </c>
      <c r="Q8" s="181">
        <v>4959</v>
      </c>
      <c r="R8" s="181">
        <v>5971</v>
      </c>
      <c r="S8" s="182">
        <f t="shared" ref="S8:S10" si="10">Q8/R8</f>
        <v>0.83051415173337795</v>
      </c>
      <c r="T8" s="181">
        <v>4616</v>
      </c>
      <c r="U8" s="181">
        <v>6158</v>
      </c>
      <c r="V8" s="182">
        <f t="shared" ref="V8:V10" si="11">T8/U8</f>
        <v>0.74959402403377717</v>
      </c>
      <c r="W8" s="181">
        <v>4398</v>
      </c>
      <c r="X8" s="181">
        <v>6094</v>
      </c>
      <c r="Y8" s="182">
        <f t="shared" ref="Y8:Y10" si="12">W8/X8</f>
        <v>0.72169346898588771</v>
      </c>
      <c r="Z8" s="181">
        <v>4095</v>
      </c>
      <c r="AA8" s="181">
        <v>5749</v>
      </c>
      <c r="AB8" s="182">
        <f t="shared" ref="AB8:AB10" si="13">Z8/AA8</f>
        <v>0.71229779092015999</v>
      </c>
      <c r="AC8" s="181">
        <v>3844</v>
      </c>
      <c r="AD8" s="181">
        <v>5303</v>
      </c>
      <c r="AE8" s="182">
        <f t="shared" ref="AE8:AE10" si="14">AC8/AD8</f>
        <v>0.72487271355836314</v>
      </c>
      <c r="AF8" s="181">
        <v>3620.08</v>
      </c>
      <c r="AG8" s="181">
        <v>4985</v>
      </c>
      <c r="AH8" s="182">
        <f t="shared" si="3"/>
        <v>0.72619458375125379</v>
      </c>
      <c r="AI8" s="181">
        <v>3265.01</v>
      </c>
      <c r="AJ8" s="181">
        <v>5251</v>
      </c>
      <c r="AK8" s="182">
        <f t="shared" si="4"/>
        <v>0.62178823081317847</v>
      </c>
    </row>
    <row r="9" spans="1:37" x14ac:dyDescent="0.2">
      <c r="A9" s="172" t="s">
        <v>1916</v>
      </c>
      <c r="B9" s="181">
        <v>5107</v>
      </c>
      <c r="C9" s="181">
        <v>7560</v>
      </c>
      <c r="D9" s="229">
        <f t="shared" si="5"/>
        <v>0.67552910052910053</v>
      </c>
      <c r="E9" s="181">
        <v>5098</v>
      </c>
      <c r="F9" s="181">
        <v>7193</v>
      </c>
      <c r="G9" s="229">
        <f t="shared" si="6"/>
        <v>0.70874461281801748</v>
      </c>
      <c r="H9" s="181">
        <v>4982</v>
      </c>
      <c r="I9" s="181">
        <v>6709</v>
      </c>
      <c r="J9" s="229">
        <f t="shared" si="7"/>
        <v>0.74258458786704429</v>
      </c>
      <c r="K9" s="181">
        <v>4846</v>
      </c>
      <c r="L9" s="181">
        <v>6704</v>
      </c>
      <c r="M9" s="182">
        <f t="shared" si="8"/>
        <v>0.72285202863961817</v>
      </c>
      <c r="N9" s="181">
        <v>4669</v>
      </c>
      <c r="O9" s="181">
        <v>5958</v>
      </c>
      <c r="P9" s="182">
        <f t="shared" si="9"/>
        <v>0.78365223229271563</v>
      </c>
      <c r="Q9" s="181">
        <v>4277</v>
      </c>
      <c r="R9" s="181">
        <v>5723</v>
      </c>
      <c r="S9" s="182">
        <f t="shared" si="10"/>
        <v>0.74733531364668881</v>
      </c>
      <c r="T9" s="181">
        <v>4264</v>
      </c>
      <c r="U9" s="181">
        <v>5395</v>
      </c>
      <c r="V9" s="182">
        <f t="shared" si="11"/>
        <v>0.7903614457831325</v>
      </c>
      <c r="W9" s="181">
        <v>4024</v>
      </c>
      <c r="X9" s="181">
        <v>5006</v>
      </c>
      <c r="Y9" s="182">
        <f t="shared" si="12"/>
        <v>0.80383539752297239</v>
      </c>
      <c r="Z9" s="181">
        <v>3295</v>
      </c>
      <c r="AA9" s="181">
        <v>4889</v>
      </c>
      <c r="AB9" s="182">
        <f t="shared" si="13"/>
        <v>0.67396195541010429</v>
      </c>
      <c r="AC9" s="181">
        <v>3234</v>
      </c>
      <c r="AD9" s="181">
        <v>4894</v>
      </c>
      <c r="AE9" s="182">
        <f t="shared" si="14"/>
        <v>0.66080915406620355</v>
      </c>
      <c r="AF9" s="181">
        <v>3160.1</v>
      </c>
      <c r="AG9" s="181">
        <v>4905</v>
      </c>
      <c r="AH9" s="182">
        <f t="shared" si="3"/>
        <v>0.64426095820591234</v>
      </c>
      <c r="AI9" s="181">
        <v>3040.97</v>
      </c>
      <c r="AJ9" s="181">
        <v>4722</v>
      </c>
      <c r="AK9" s="182">
        <f t="shared" si="4"/>
        <v>0.6440004235493435</v>
      </c>
    </row>
    <row r="10" spans="1:37" x14ac:dyDescent="0.2">
      <c r="A10" s="172" t="s">
        <v>1917</v>
      </c>
      <c r="B10" s="181">
        <v>5447</v>
      </c>
      <c r="C10" s="181">
        <v>7244</v>
      </c>
      <c r="D10" s="229">
        <f t="shared" si="5"/>
        <v>0.75193263390392051</v>
      </c>
      <c r="E10" s="181">
        <v>4916</v>
      </c>
      <c r="F10" s="181">
        <v>7065</v>
      </c>
      <c r="G10" s="229">
        <f t="shared" si="6"/>
        <v>0.69582448690728949</v>
      </c>
      <c r="H10" s="181">
        <v>5116</v>
      </c>
      <c r="I10" s="181">
        <v>7071</v>
      </c>
      <c r="J10" s="229">
        <f t="shared" si="7"/>
        <v>0.72351859708669208</v>
      </c>
      <c r="K10" s="181">
        <v>4892</v>
      </c>
      <c r="L10" s="181">
        <v>6483</v>
      </c>
      <c r="M10" s="182">
        <f t="shared" si="8"/>
        <v>0.75458892488045659</v>
      </c>
      <c r="N10" s="181">
        <v>4892</v>
      </c>
      <c r="O10" s="181">
        <v>5906</v>
      </c>
      <c r="P10" s="182">
        <f t="shared" si="9"/>
        <v>0.8283101930240433</v>
      </c>
      <c r="Q10" s="181">
        <v>4823</v>
      </c>
      <c r="R10" s="181">
        <v>5775</v>
      </c>
      <c r="S10" s="182">
        <f t="shared" si="10"/>
        <v>0.8351515151515152</v>
      </c>
      <c r="T10" s="181">
        <v>4221</v>
      </c>
      <c r="U10" s="181">
        <v>5040</v>
      </c>
      <c r="V10" s="182">
        <f t="shared" si="11"/>
        <v>0.83750000000000002</v>
      </c>
      <c r="W10" s="181">
        <v>4401</v>
      </c>
      <c r="X10" s="181">
        <v>5039</v>
      </c>
      <c r="Y10" s="182">
        <f t="shared" si="12"/>
        <v>0.87338757690017865</v>
      </c>
      <c r="Z10" s="181">
        <v>3609</v>
      </c>
      <c r="AA10" s="181">
        <v>4952</v>
      </c>
      <c r="AB10" s="182">
        <f t="shared" si="13"/>
        <v>0.72879644588045234</v>
      </c>
      <c r="AC10" s="181">
        <v>3795</v>
      </c>
      <c r="AD10" s="181">
        <v>4658</v>
      </c>
      <c r="AE10" s="182">
        <f t="shared" si="14"/>
        <v>0.81472735079433234</v>
      </c>
      <c r="AF10" s="181">
        <v>3215.93</v>
      </c>
      <c r="AG10" s="181">
        <v>5146</v>
      </c>
      <c r="AH10" s="182">
        <f t="shared" si="3"/>
        <v>0.62493781577924601</v>
      </c>
      <c r="AI10" s="181">
        <v>3265.21</v>
      </c>
      <c r="AJ10" s="181">
        <v>4363</v>
      </c>
      <c r="AK10" s="182">
        <f t="shared" si="4"/>
        <v>0.7483864313545725</v>
      </c>
    </row>
    <row r="17" spans="11:19" x14ac:dyDescent="0.2">
      <c r="L17" s="183"/>
      <c r="M17" s="183"/>
      <c r="N17" s="183"/>
      <c r="O17" s="183"/>
      <c r="P17" s="183"/>
      <c r="Q17" s="183"/>
    </row>
    <row r="18" spans="11:19" x14ac:dyDescent="0.2">
      <c r="L18" s="183"/>
      <c r="M18" s="183"/>
      <c r="N18" s="183"/>
      <c r="O18" s="183"/>
      <c r="P18" s="183"/>
      <c r="Q18" s="183"/>
    </row>
    <row r="19" spans="11:19" x14ac:dyDescent="0.2">
      <c r="K19" s="171"/>
      <c r="L19" s="171"/>
      <c r="M19" s="171"/>
      <c r="N19" s="171"/>
      <c r="O19" s="171"/>
      <c r="P19" s="171"/>
      <c r="Q19" s="171"/>
      <c r="R19" s="171"/>
      <c r="S19" s="171"/>
    </row>
    <row r="20" spans="11:19" x14ac:dyDescent="0.2">
      <c r="K20" s="171"/>
      <c r="L20" s="171"/>
      <c r="M20" s="171"/>
      <c r="N20" s="171"/>
      <c r="O20" s="171"/>
      <c r="P20" s="171"/>
      <c r="Q20" s="171"/>
    </row>
    <row r="21" spans="11:19" x14ac:dyDescent="0.2">
      <c r="K21" s="171"/>
      <c r="L21" s="171"/>
      <c r="M21" s="171"/>
      <c r="N21" s="171"/>
      <c r="O21" s="171"/>
      <c r="P21" s="171"/>
      <c r="Q21" s="171"/>
    </row>
  </sheetData>
  <mergeCells count="12">
    <mergeCell ref="B1:D1"/>
    <mergeCell ref="T1:V1"/>
    <mergeCell ref="E1:G1"/>
    <mergeCell ref="H1:J1"/>
    <mergeCell ref="K1:M1"/>
    <mergeCell ref="N1:P1"/>
    <mergeCell ref="Q1:S1"/>
    <mergeCell ref="W1:Y1"/>
    <mergeCell ref="Z1:AB1"/>
    <mergeCell ref="AC1:AE1"/>
    <mergeCell ref="AF1:AH1"/>
    <mergeCell ref="AI1:AK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0"/>
  <sheetViews>
    <sheetView zoomScale="79" zoomScaleNormal="79" workbookViewId="0">
      <pane xSplit="1" ySplit="3" topLeftCell="B4" activePane="bottomRight" state="frozen"/>
      <selection pane="topRight" activeCell="B1" sqref="B1"/>
      <selection pane="bottomLeft" activeCell="A4" sqref="A4"/>
      <selection pane="bottomRight"/>
    </sheetView>
  </sheetViews>
  <sheetFormatPr defaultColWidth="8.7109375" defaultRowHeight="15" x14ac:dyDescent="0.2"/>
  <cols>
    <col min="1" max="1" width="34.7109375" style="21" customWidth="1"/>
    <col min="2" max="16384" width="8.7109375" style="21"/>
  </cols>
  <sheetData>
    <row r="1" spans="1:31" ht="15.75" x14ac:dyDescent="0.25">
      <c r="A1" s="20" t="s">
        <v>1891</v>
      </c>
      <c r="B1" s="20"/>
      <c r="C1" s="20"/>
      <c r="D1" s="20"/>
      <c r="E1" s="20"/>
      <c r="F1" s="20"/>
      <c r="G1" s="20"/>
      <c r="H1" s="20"/>
      <c r="I1" s="20"/>
      <c r="J1" s="20"/>
      <c r="K1" s="20"/>
      <c r="L1" s="20"/>
    </row>
    <row r="2" spans="1:31" ht="35.65" customHeight="1" x14ac:dyDescent="0.25">
      <c r="A2" s="39"/>
      <c r="B2" s="245">
        <v>2019</v>
      </c>
      <c r="C2" s="245"/>
      <c r="D2" s="245"/>
      <c r="E2" s="245">
        <v>2018</v>
      </c>
      <c r="F2" s="245"/>
      <c r="G2" s="245"/>
      <c r="H2" s="245">
        <v>2017</v>
      </c>
      <c r="I2" s="245"/>
      <c r="J2" s="245"/>
      <c r="K2" s="245">
        <v>2016</v>
      </c>
      <c r="L2" s="245"/>
      <c r="M2" s="245"/>
      <c r="N2" s="245">
        <v>2015</v>
      </c>
      <c r="O2" s="245"/>
      <c r="P2" s="245"/>
      <c r="Q2" s="245">
        <v>2014</v>
      </c>
      <c r="R2" s="245"/>
      <c r="S2" s="245"/>
      <c r="T2" s="245">
        <v>2013</v>
      </c>
      <c r="U2" s="245"/>
      <c r="V2" s="245"/>
      <c r="W2" s="245">
        <v>2012</v>
      </c>
      <c r="X2" s="245"/>
      <c r="Y2" s="245"/>
      <c r="Z2" s="245">
        <v>2011</v>
      </c>
      <c r="AA2" s="245"/>
      <c r="AB2" s="245"/>
      <c r="AC2" s="245">
        <v>2010</v>
      </c>
      <c r="AD2" s="245"/>
      <c r="AE2" s="245"/>
    </row>
    <row r="3" spans="1:31" ht="15.75" x14ac:dyDescent="0.25">
      <c r="A3" s="40" t="s">
        <v>85</v>
      </c>
      <c r="B3" s="41" t="s">
        <v>60</v>
      </c>
      <c r="C3" s="40" t="s">
        <v>1753</v>
      </c>
      <c r="D3" s="41" t="s">
        <v>86</v>
      </c>
      <c r="E3" s="41" t="s">
        <v>60</v>
      </c>
      <c r="F3" s="40" t="s">
        <v>1753</v>
      </c>
      <c r="G3" s="41" t="s">
        <v>86</v>
      </c>
      <c r="H3" s="41" t="s">
        <v>60</v>
      </c>
      <c r="I3" s="40" t="s">
        <v>1753</v>
      </c>
      <c r="J3" s="41" t="s">
        <v>86</v>
      </c>
      <c r="K3" s="41" t="s">
        <v>60</v>
      </c>
      <c r="L3" s="40" t="s">
        <v>1753</v>
      </c>
      <c r="M3" s="41" t="s">
        <v>86</v>
      </c>
      <c r="N3" s="41" t="s">
        <v>60</v>
      </c>
      <c r="O3" s="40" t="s">
        <v>1753</v>
      </c>
      <c r="P3" s="41" t="s">
        <v>86</v>
      </c>
      <c r="Q3" s="41" t="s">
        <v>60</v>
      </c>
      <c r="R3" s="40" t="s">
        <v>1753</v>
      </c>
      <c r="S3" s="41" t="s">
        <v>86</v>
      </c>
      <c r="T3" s="41" t="s">
        <v>60</v>
      </c>
      <c r="U3" s="40" t="s">
        <v>1753</v>
      </c>
      <c r="V3" s="41" t="s">
        <v>86</v>
      </c>
      <c r="W3" s="41" t="s">
        <v>60</v>
      </c>
      <c r="X3" s="40" t="s">
        <v>1753</v>
      </c>
      <c r="Y3" s="41" t="s">
        <v>86</v>
      </c>
      <c r="Z3" s="41" t="s">
        <v>60</v>
      </c>
      <c r="AA3" s="40" t="s">
        <v>1753</v>
      </c>
      <c r="AB3" s="41" t="s">
        <v>86</v>
      </c>
      <c r="AC3" s="41" t="s">
        <v>60</v>
      </c>
      <c r="AD3" s="40" t="s">
        <v>1753</v>
      </c>
      <c r="AE3" s="41" t="s">
        <v>86</v>
      </c>
    </row>
    <row r="4" spans="1:31" x14ac:dyDescent="0.2">
      <c r="A4" s="42" t="s">
        <v>1736</v>
      </c>
      <c r="B4" s="43">
        <v>678.63156107999998</v>
      </c>
      <c r="C4" s="43">
        <v>791.88822966399994</v>
      </c>
      <c r="D4" s="44">
        <v>0.85697897210562779</v>
      </c>
      <c r="E4" s="43">
        <v>649.03526687999999</v>
      </c>
      <c r="F4" s="43">
        <v>742.72442890729997</v>
      </c>
      <c r="G4" s="44">
        <v>0.8738574383972586</v>
      </c>
      <c r="H4" s="43">
        <v>638.04360798999994</v>
      </c>
      <c r="I4" s="43">
        <v>709.29726427760011</v>
      </c>
      <c r="J4" s="45">
        <v>0.89954330874211097</v>
      </c>
      <c r="K4" s="46">
        <v>592.96002338999995</v>
      </c>
      <c r="L4" s="46">
        <v>679.67294463899793</v>
      </c>
      <c r="M4" s="45">
        <v>0.87241963663118183</v>
      </c>
      <c r="N4" s="46">
        <v>554.58582851999995</v>
      </c>
      <c r="O4" s="46">
        <v>644.68817037120004</v>
      </c>
      <c r="P4" s="45">
        <v>0.86023887827921408</v>
      </c>
      <c r="Q4" s="46">
        <v>540.57690786000001</v>
      </c>
      <c r="R4" s="46">
        <v>626.14746003549999</v>
      </c>
      <c r="S4" s="45">
        <v>0.86333801917738595</v>
      </c>
      <c r="T4" s="46">
        <v>454.13619239999997</v>
      </c>
      <c r="U4" s="46">
        <v>608.08780068480007</v>
      </c>
      <c r="V4" s="45">
        <v>0.74682667846415107</v>
      </c>
      <c r="W4" s="46">
        <v>430.41590790875995</v>
      </c>
      <c r="X4" s="46">
        <v>592.66414900500001</v>
      </c>
      <c r="Y4" s="45">
        <v>0.72623915016855312</v>
      </c>
      <c r="Z4" s="46">
        <v>403.40524708000004</v>
      </c>
      <c r="AA4" s="46">
        <v>567.321190419</v>
      </c>
      <c r="AB4" s="45">
        <v>0.71107029649652531</v>
      </c>
      <c r="AC4" s="46">
        <v>381.42649649999998</v>
      </c>
      <c r="AD4" s="46">
        <v>551.88972387360002</v>
      </c>
      <c r="AE4" s="45">
        <v>0.69112810041623196</v>
      </c>
    </row>
    <row r="5" spans="1:31" x14ac:dyDescent="0.2">
      <c r="A5" s="42" t="s">
        <v>1737</v>
      </c>
      <c r="B5" s="47">
        <v>464.41142286000002</v>
      </c>
      <c r="C5" s="47">
        <v>452.69208950000001</v>
      </c>
      <c r="D5" s="48">
        <v>1.0258880895686604</v>
      </c>
      <c r="E5" s="47">
        <v>445.54797903000002</v>
      </c>
      <c r="F5" s="47">
        <v>431.29726950999998</v>
      </c>
      <c r="G5" s="48">
        <v>1.0330415018304901</v>
      </c>
      <c r="H5" s="47">
        <v>441.74859803999999</v>
      </c>
      <c r="I5" s="47">
        <v>408.26787952000001</v>
      </c>
      <c r="J5" s="48">
        <v>1.0820067416505144</v>
      </c>
      <c r="K5" s="47">
        <v>409.38390842999996</v>
      </c>
      <c r="L5" s="47">
        <v>385.5586448275568</v>
      </c>
      <c r="M5" s="48">
        <v>1.0617941366950783</v>
      </c>
      <c r="N5" s="47">
        <v>382.39804884</v>
      </c>
      <c r="O5" s="47">
        <v>364.88373360000003</v>
      </c>
      <c r="P5" s="48">
        <v>1.0479997150522469</v>
      </c>
      <c r="Q5" s="47">
        <v>364.25828824000001</v>
      </c>
      <c r="R5" s="47">
        <v>343.73204501999999</v>
      </c>
      <c r="S5" s="48">
        <v>1.0597158266661046</v>
      </c>
      <c r="T5" s="47">
        <v>280.1787516</v>
      </c>
      <c r="U5" s="47">
        <v>333.70720164000005</v>
      </c>
      <c r="V5" s="48">
        <v>0.83959456140911815</v>
      </c>
      <c r="W5" s="47">
        <v>256.39276031999998</v>
      </c>
      <c r="X5" s="47">
        <v>324.79753163000004</v>
      </c>
      <c r="Y5" s="48">
        <v>0.78939257645613881</v>
      </c>
      <c r="Z5" s="47">
        <v>235.05640278999999</v>
      </c>
      <c r="AA5" s="47">
        <v>309.91629812000002</v>
      </c>
      <c r="AB5" s="48">
        <v>0.75845124704924627</v>
      </c>
      <c r="AC5" s="47">
        <v>221.68999671</v>
      </c>
      <c r="AD5" s="47">
        <v>301.90213992000002</v>
      </c>
      <c r="AE5" s="48">
        <v>0.73431078285415552</v>
      </c>
    </row>
    <row r="6" spans="1:31" x14ac:dyDescent="0.2">
      <c r="A6" s="42" t="s">
        <v>1738</v>
      </c>
      <c r="B6" s="47">
        <v>358.65485061999999</v>
      </c>
      <c r="C6" s="47">
        <v>358.09232025</v>
      </c>
      <c r="D6" s="48">
        <v>1.0015709087801918</v>
      </c>
      <c r="E6" s="47">
        <v>345.40460493</v>
      </c>
      <c r="F6" s="47">
        <v>341.9847345</v>
      </c>
      <c r="G6" s="48">
        <v>1.010000067503013</v>
      </c>
      <c r="H6" s="47">
        <v>345.68045905999998</v>
      </c>
      <c r="I6" s="47">
        <v>330.60608056000001</v>
      </c>
      <c r="J6" s="48">
        <v>1.0455961925275727</v>
      </c>
      <c r="K6" s="47">
        <v>326.76144269999998</v>
      </c>
      <c r="L6" s="47">
        <v>316.33806227323782</v>
      </c>
      <c r="M6" s="48">
        <v>1.0329501304770556</v>
      </c>
      <c r="N6" s="47">
        <v>313.43380169</v>
      </c>
      <c r="O6" s="47">
        <v>301.13957664000003</v>
      </c>
      <c r="P6" s="48">
        <v>1.040825670232967</v>
      </c>
      <c r="Q6" s="47">
        <v>299.33409110000002</v>
      </c>
      <c r="R6" s="47">
        <v>281.71039948999999</v>
      </c>
      <c r="S6" s="48">
        <v>1.0625596060418978</v>
      </c>
      <c r="T6" s="47">
        <v>219.2212614</v>
      </c>
      <c r="U6" s="47">
        <v>275.43929724000003</v>
      </c>
      <c r="V6" s="48">
        <v>0.79589682226419833</v>
      </c>
      <c r="W6" s="47">
        <v>198.80308224000001</v>
      </c>
      <c r="X6" s="47">
        <v>272.35986386000002</v>
      </c>
      <c r="Y6" s="48">
        <v>0.72992796891024259</v>
      </c>
      <c r="Z6" s="47">
        <v>182.30668247</v>
      </c>
      <c r="AA6" s="47">
        <v>259.67557592000003</v>
      </c>
      <c r="AB6" s="48">
        <v>0.70205556230734778</v>
      </c>
      <c r="AC6" s="47">
        <v>171.53111052</v>
      </c>
      <c r="AD6" s="47">
        <v>253.62144522</v>
      </c>
      <c r="AE6" s="48">
        <v>0.67632731282328273</v>
      </c>
    </row>
    <row r="7" spans="1:31" ht="18" x14ac:dyDescent="0.2">
      <c r="A7" s="42" t="s">
        <v>1886</v>
      </c>
      <c r="B7" s="47">
        <v>105.75657224</v>
      </c>
      <c r="C7" s="47">
        <v>94.599769249999994</v>
      </c>
      <c r="D7" s="48">
        <v>1.1179368943333865</v>
      </c>
      <c r="E7" s="47">
        <v>100.14337410000002</v>
      </c>
      <c r="F7" s="47">
        <v>89.312535009999991</v>
      </c>
      <c r="G7" s="48">
        <v>1.1212689695661122</v>
      </c>
      <c r="H7" s="47">
        <v>96.068138980000001</v>
      </c>
      <c r="I7" s="47">
        <v>77.661798959999999</v>
      </c>
      <c r="J7" s="48">
        <v>1.2370063566191694</v>
      </c>
      <c r="K7" s="47">
        <v>82.622465730000002</v>
      </c>
      <c r="L7" s="47">
        <v>69.220582554319009</v>
      </c>
      <c r="M7" s="48">
        <v>1.1936112451114409</v>
      </c>
      <c r="N7" s="47">
        <v>68.964247150000006</v>
      </c>
      <c r="O7" s="47">
        <v>63.744156960000005</v>
      </c>
      <c r="P7" s="48">
        <v>1.0818912734742989</v>
      </c>
      <c r="Q7" s="47">
        <v>64.924197140000004</v>
      </c>
      <c r="R7" s="47">
        <v>62.021645529999994</v>
      </c>
      <c r="S7" s="48">
        <v>1.0467990100100786</v>
      </c>
      <c r="T7" s="47">
        <v>60.957490200000002</v>
      </c>
      <c r="U7" s="47">
        <v>58.267904399999999</v>
      </c>
      <c r="V7" s="48">
        <v>1.0461589588246802</v>
      </c>
      <c r="W7" s="47">
        <v>57.589678079999999</v>
      </c>
      <c r="X7" s="47">
        <v>52.437667769999997</v>
      </c>
      <c r="Y7" s="48">
        <v>1.0982501802444293</v>
      </c>
      <c r="Z7" s="47">
        <v>52.749720320000002</v>
      </c>
      <c r="AA7" s="47">
        <v>50.2407222</v>
      </c>
      <c r="AB7" s="48">
        <v>1.0499395313230588</v>
      </c>
      <c r="AC7" s="47">
        <v>50.158886189999997</v>
      </c>
      <c r="AD7" s="47">
        <v>48.280694700000005</v>
      </c>
      <c r="AE7" s="48">
        <v>1.0389015009346996</v>
      </c>
    </row>
    <row r="8" spans="1:31" x14ac:dyDescent="0.2">
      <c r="A8" s="42" t="s">
        <v>1739</v>
      </c>
      <c r="B8" s="47">
        <v>89.876952880000005</v>
      </c>
      <c r="C8" s="47">
        <v>157.661659407</v>
      </c>
      <c r="D8" s="48">
        <v>0.57006220293536736</v>
      </c>
      <c r="E8" s="47">
        <v>86.113575239999989</v>
      </c>
      <c r="F8" s="47">
        <v>135.6251981421</v>
      </c>
      <c r="G8" s="48">
        <v>0.63493787599687279</v>
      </c>
      <c r="H8" s="47">
        <v>83.460641999999993</v>
      </c>
      <c r="I8" s="47">
        <v>131.76124525080002</v>
      </c>
      <c r="J8" s="48">
        <v>0.63342329408876963</v>
      </c>
      <c r="K8" s="47">
        <v>79.462765619999999</v>
      </c>
      <c r="L8" s="47">
        <v>131.16410415124895</v>
      </c>
      <c r="M8" s="48">
        <v>0.60582707543497794</v>
      </c>
      <c r="N8" s="47">
        <v>73.640638319999994</v>
      </c>
      <c r="O8" s="47">
        <v>124.89336688320002</v>
      </c>
      <c r="P8" s="48">
        <v>0.58962809761441171</v>
      </c>
      <c r="Q8" s="47">
        <v>80.244930920000002</v>
      </c>
      <c r="R8" s="47">
        <v>133.64136256379999</v>
      </c>
      <c r="S8" s="48">
        <v>0.60044981120041563</v>
      </c>
      <c r="T8" s="47">
        <v>76.044173700000002</v>
      </c>
      <c r="U8" s="47">
        <v>126.0986582628</v>
      </c>
      <c r="V8" s="48">
        <v>0.6030529963413066</v>
      </c>
      <c r="W8" s="47">
        <v>81.753753599999996</v>
      </c>
      <c r="X8" s="47">
        <v>122.12347688219998</v>
      </c>
      <c r="Y8" s="48">
        <v>0.6694351953216946</v>
      </c>
      <c r="Z8" s="47">
        <v>76.198252570000008</v>
      </c>
      <c r="AA8" s="47">
        <v>116.253090722</v>
      </c>
      <c r="AB8" s="48">
        <v>0.65545141291955411</v>
      </c>
      <c r="AC8" s="47">
        <v>73.16921619</v>
      </c>
      <c r="AD8" s="47">
        <v>114.44593816530001</v>
      </c>
      <c r="AE8" s="48">
        <v>0.63933432119118139</v>
      </c>
    </row>
    <row r="9" spans="1:31" x14ac:dyDescent="0.2">
      <c r="A9" s="42" t="s">
        <v>1740</v>
      </c>
      <c r="B9" s="47">
        <v>34.803449559999997</v>
      </c>
      <c r="C9" s="47">
        <v>53.23341989</v>
      </c>
      <c r="D9" s="48">
        <v>0.65378947345327121</v>
      </c>
      <c r="E9" s="47">
        <v>37.419368910000003</v>
      </c>
      <c r="F9" s="47">
        <v>46.667534247900001</v>
      </c>
      <c r="G9" s="48">
        <v>0.80182871268121136</v>
      </c>
      <c r="H9" s="47">
        <v>37.13738567</v>
      </c>
      <c r="I9" s="47">
        <v>46.24137648</v>
      </c>
      <c r="J9" s="48">
        <v>0.80312024634609236</v>
      </c>
      <c r="K9" s="47">
        <v>38.351685959999998</v>
      </c>
      <c r="L9" s="47">
        <v>47.30237952122642</v>
      </c>
      <c r="M9" s="48">
        <v>0.81077709722383207</v>
      </c>
      <c r="N9" s="47">
        <v>34.381300529999997</v>
      </c>
      <c r="O9" s="47">
        <v>45.464611425600005</v>
      </c>
      <c r="P9" s="48">
        <v>0.75622114545645791</v>
      </c>
      <c r="Q9" s="47">
        <v>41.870068019999998</v>
      </c>
      <c r="R9" s="47">
        <v>49.354044892099992</v>
      </c>
      <c r="S9" s="48">
        <v>0.84836142835988826</v>
      </c>
      <c r="T9" s="47">
        <v>40.409188499999999</v>
      </c>
      <c r="U9" s="47">
        <v>44.795179792799999</v>
      </c>
      <c r="V9" s="48">
        <v>0.90208787389430312</v>
      </c>
      <c r="W9" s="47">
        <v>45.586022399999997</v>
      </c>
      <c r="X9" s="47">
        <v>44.5739926579</v>
      </c>
      <c r="Y9" s="48">
        <v>1.0227044893614805</v>
      </c>
      <c r="Z9" s="47">
        <v>42.135208720000001</v>
      </c>
      <c r="AA9" s="47">
        <v>44.605880415999998</v>
      </c>
      <c r="AB9" s="48">
        <v>0.94461107654510557</v>
      </c>
      <c r="AC9" s="47">
        <v>42.395927489999998</v>
      </c>
      <c r="AD9" s="47">
        <v>47.048059004700001</v>
      </c>
      <c r="AE9" s="48">
        <v>0.90111958679878246</v>
      </c>
    </row>
    <row r="10" spans="1:31" x14ac:dyDescent="0.2">
      <c r="A10" s="42" t="s">
        <v>1741</v>
      </c>
      <c r="B10" s="47">
        <v>36.832041840000002</v>
      </c>
      <c r="C10" s="47">
        <v>79.112152577499998</v>
      </c>
      <c r="D10" s="48">
        <v>0.46556743357372976</v>
      </c>
      <c r="E10" s="47">
        <v>32.84397732</v>
      </c>
      <c r="F10" s="47">
        <v>63.688461425</v>
      </c>
      <c r="G10" s="48">
        <v>0.51569745264889633</v>
      </c>
      <c r="H10" s="47">
        <v>33.809360069999997</v>
      </c>
      <c r="I10" s="47">
        <v>61.351833114800009</v>
      </c>
      <c r="J10" s="48">
        <v>0.55107334782869111</v>
      </c>
      <c r="K10" s="47">
        <v>28.047358500000001</v>
      </c>
      <c r="L10" s="47">
        <v>59.879759371346189</v>
      </c>
      <c r="M10" s="48">
        <v>0.46839464277174925</v>
      </c>
      <c r="N10" s="47">
        <v>25.797855819999999</v>
      </c>
      <c r="O10" s="47">
        <v>56.9159692992</v>
      </c>
      <c r="P10" s="48">
        <v>0.4532621711910757</v>
      </c>
      <c r="Q10" s="47">
        <v>25.412630539999999</v>
      </c>
      <c r="R10" s="47">
        <v>62.354925596599998</v>
      </c>
      <c r="S10" s="48">
        <v>0.40754808536545928</v>
      </c>
      <c r="T10" s="47">
        <v>23.967782400000001</v>
      </c>
      <c r="U10" s="47">
        <v>59.715713685600001</v>
      </c>
      <c r="V10" s="48">
        <v>0.40136474841762887</v>
      </c>
      <c r="W10" s="47">
        <v>23.9003136</v>
      </c>
      <c r="X10" s="47">
        <v>57.217296997999995</v>
      </c>
      <c r="Y10" s="48">
        <v>0.41771133650083864</v>
      </c>
      <c r="Z10" s="47">
        <v>22.998516089999999</v>
      </c>
      <c r="AA10" s="47">
        <v>52.6424257436</v>
      </c>
      <c r="AB10" s="48">
        <v>0.43688176912698673</v>
      </c>
      <c r="AC10" s="47">
        <v>20.741995889999998</v>
      </c>
      <c r="AD10" s="47">
        <v>48.095454483600001</v>
      </c>
      <c r="AE10" s="48">
        <v>0.43126728113303892</v>
      </c>
    </row>
    <row r="11" spans="1:31" x14ac:dyDescent="0.2">
      <c r="A11" s="42" t="s">
        <v>1742</v>
      </c>
      <c r="B11" s="47">
        <v>18.241461480000002</v>
      </c>
      <c r="C11" s="47">
        <v>25.3160869395</v>
      </c>
      <c r="D11" s="48">
        <v>0.72054822388598871</v>
      </c>
      <c r="E11" s="47">
        <v>15.85022901</v>
      </c>
      <c r="F11" s="47">
        <v>25.2692024692</v>
      </c>
      <c r="G11" s="48">
        <v>0.62725481856103094</v>
      </c>
      <c r="H11" s="47">
        <v>12.513896259999999</v>
      </c>
      <c r="I11" s="47">
        <v>24.168035656000001</v>
      </c>
      <c r="J11" s="48">
        <v>0.51778706544953634</v>
      </c>
      <c r="K11" s="47">
        <v>13.06372116</v>
      </c>
      <c r="L11" s="47">
        <v>23.981965258676347</v>
      </c>
      <c r="M11" s="48">
        <v>0.54473105181710346</v>
      </c>
      <c r="N11" s="47">
        <v>13.461481969999999</v>
      </c>
      <c r="O11" s="47">
        <v>22.512786158400001</v>
      </c>
      <c r="P11" s="48">
        <v>0.59794828926482002</v>
      </c>
      <c r="Q11" s="47">
        <v>12.96223236</v>
      </c>
      <c r="R11" s="47">
        <v>21.932392075099997</v>
      </c>
      <c r="S11" s="48">
        <v>0.59100860114187526</v>
      </c>
      <c r="T11" s="47">
        <v>11.6672028</v>
      </c>
      <c r="U11" s="47">
        <v>21.587764784400001</v>
      </c>
      <c r="V11" s="48">
        <v>0.54045441556928064</v>
      </c>
      <c r="W11" s="47">
        <v>12.2674176</v>
      </c>
      <c r="X11" s="47">
        <v>20.332187226299997</v>
      </c>
      <c r="Y11" s="48">
        <v>0.60334962802879888</v>
      </c>
      <c r="Z11" s="47">
        <v>11.064527760000001</v>
      </c>
      <c r="AA11" s="47">
        <v>19.004784562400001</v>
      </c>
      <c r="AB11" s="48">
        <v>0.58219695801711979</v>
      </c>
      <c r="AC11" s="47">
        <v>10.03129281</v>
      </c>
      <c r="AD11" s="47">
        <v>19.302424677000001</v>
      </c>
      <c r="AE11" s="48">
        <v>0.5196908149033157</v>
      </c>
    </row>
    <row r="12" spans="1:31" x14ac:dyDescent="0.2">
      <c r="A12" s="42" t="s">
        <v>1743</v>
      </c>
      <c r="B12" s="47">
        <v>124.34318534000001</v>
      </c>
      <c r="C12" s="47">
        <v>181.53448075699998</v>
      </c>
      <c r="D12" s="48">
        <v>0.68495629492252985</v>
      </c>
      <c r="E12" s="47">
        <v>117.37371260999998</v>
      </c>
      <c r="F12" s="47">
        <v>175.80196125519998</v>
      </c>
      <c r="G12" s="48">
        <v>0.66764734461418429</v>
      </c>
      <c r="H12" s="47">
        <v>112.83436795</v>
      </c>
      <c r="I12" s="47">
        <v>169.26813950680003</v>
      </c>
      <c r="J12" s="48">
        <v>0.6666013360740406</v>
      </c>
      <c r="K12" s="47">
        <v>104.11334934000001</v>
      </c>
      <c r="L12" s="47">
        <v>162.95019566019224</v>
      </c>
      <c r="M12" s="48">
        <v>0.63892742759948884</v>
      </c>
      <c r="N12" s="47">
        <v>98.547141359999998</v>
      </c>
      <c r="O12" s="47">
        <v>154.91106988800001</v>
      </c>
      <c r="P12" s="48">
        <v>0.63615299688556226</v>
      </c>
      <c r="Q12" s="47">
        <v>96.073688700000005</v>
      </c>
      <c r="R12" s="47">
        <v>148.77405245170002</v>
      </c>
      <c r="S12" s="48">
        <v>0.64576911845021256</v>
      </c>
      <c r="T12" s="47">
        <v>97.913267099999999</v>
      </c>
      <c r="U12" s="47">
        <v>148.28194078200002</v>
      </c>
      <c r="V12" s="48">
        <v>0.66031821935719981</v>
      </c>
      <c r="W12" s="47">
        <v>92.269393988760001</v>
      </c>
      <c r="X12" s="47">
        <v>145.74314049279999</v>
      </c>
      <c r="Y12" s="48">
        <v>0.63309596373983923</v>
      </c>
      <c r="Z12" s="47">
        <v>92.150591720000008</v>
      </c>
      <c r="AA12" s="47">
        <v>141.15180157700001</v>
      </c>
      <c r="AB12" s="48">
        <v>0.65284743581349713</v>
      </c>
      <c r="AC12" s="47">
        <v>86.567283599999996</v>
      </c>
      <c r="AD12" s="47">
        <v>135.5416457883</v>
      </c>
      <c r="AE12" s="48">
        <v>0.63867664507488597</v>
      </c>
    </row>
    <row r="13" spans="1:31" x14ac:dyDescent="0.2">
      <c r="A13" s="42" t="s">
        <v>1744</v>
      </c>
      <c r="B13" s="47">
        <v>101.39258624</v>
      </c>
      <c r="C13" s="47">
        <v>145.94218432849999</v>
      </c>
      <c r="D13" s="48">
        <v>0.6947448861788742</v>
      </c>
      <c r="E13" s="47">
        <v>98.333459069999975</v>
      </c>
      <c r="F13" s="47">
        <v>141.27736323229999</v>
      </c>
      <c r="G13" s="48">
        <v>0.69603124534757865</v>
      </c>
      <c r="H13" s="47">
        <v>92.382610630000002</v>
      </c>
      <c r="I13" s="47">
        <v>135.39929542600001</v>
      </c>
      <c r="J13" s="48">
        <v>0.68229757281484538</v>
      </c>
      <c r="K13" s="47">
        <v>88.252665270000008</v>
      </c>
      <c r="L13" s="47">
        <v>131.20761423171166</v>
      </c>
      <c r="M13" s="48">
        <v>0.67261847406314745</v>
      </c>
      <c r="N13" s="47">
        <v>81.400801860000001</v>
      </c>
      <c r="O13" s="47">
        <v>124.25199655200001</v>
      </c>
      <c r="P13" s="48">
        <v>0.65512671119078081</v>
      </c>
      <c r="Q13" s="47">
        <v>81.367663960000002</v>
      </c>
      <c r="R13" s="47">
        <v>117.95945079100001</v>
      </c>
      <c r="S13" s="48">
        <v>0.68979351306210168</v>
      </c>
      <c r="T13" s="47">
        <v>80.337060899999997</v>
      </c>
      <c r="U13" s="47">
        <v>116.05880205720001</v>
      </c>
      <c r="V13" s="48">
        <v>0.69220997870032797</v>
      </c>
      <c r="W13" s="47">
        <v>72.178698308760005</v>
      </c>
      <c r="X13" s="47">
        <v>115.21770266909999</v>
      </c>
      <c r="Y13" s="48">
        <v>0.62645493389200746</v>
      </c>
      <c r="Z13" s="47">
        <v>76.36334002000001</v>
      </c>
      <c r="AA13" s="47">
        <v>113.24258783880001</v>
      </c>
      <c r="AB13" s="48">
        <v>0.67433411296377888</v>
      </c>
      <c r="AC13" s="47">
        <v>72.581847240000002</v>
      </c>
      <c r="AD13" s="47">
        <v>108.97051325820001</v>
      </c>
      <c r="AE13" s="48">
        <v>0.66606869206921193</v>
      </c>
    </row>
    <row r="14" spans="1:31" x14ac:dyDescent="0.2">
      <c r="A14" s="42" t="s">
        <v>1745</v>
      </c>
      <c r="B14" s="47">
        <v>36.035944999999998</v>
      </c>
      <c r="C14" s="47">
        <v>60.051537290500001</v>
      </c>
      <c r="D14" s="48">
        <v>0.60008363858656444</v>
      </c>
      <c r="E14" s="47">
        <v>36.814749509999999</v>
      </c>
      <c r="F14" s="47">
        <v>59.237703575999994</v>
      </c>
      <c r="G14" s="48">
        <v>0.62147496083753329</v>
      </c>
      <c r="H14" s="47">
        <v>36.101277699999997</v>
      </c>
      <c r="I14" s="47">
        <v>57.421316114000007</v>
      </c>
      <c r="J14" s="48">
        <v>0.62870864241995439</v>
      </c>
      <c r="K14" s="47">
        <v>36.221900400000003</v>
      </c>
      <c r="L14" s="47">
        <v>56.145803375273204</v>
      </c>
      <c r="M14" s="48">
        <v>0.64513994319212553</v>
      </c>
      <c r="N14" s="47">
        <v>31.330921780000001</v>
      </c>
      <c r="O14" s="47">
        <v>53.305437388800001</v>
      </c>
      <c r="P14" s="48">
        <v>0.58776221178860333</v>
      </c>
      <c r="Q14" s="47">
        <v>32.141408419999998</v>
      </c>
      <c r="R14" s="47">
        <v>51.424719862099998</v>
      </c>
      <c r="S14" s="48">
        <v>0.62501863901621768</v>
      </c>
      <c r="T14" s="47">
        <v>32.578690799999997</v>
      </c>
      <c r="U14" s="47">
        <v>50.816525777999999</v>
      </c>
      <c r="V14" s="48">
        <v>0.64110425302046703</v>
      </c>
      <c r="W14" s="47">
        <v>33.587343359999998</v>
      </c>
      <c r="X14" s="47">
        <v>50.273996770299995</v>
      </c>
      <c r="Y14" s="48">
        <v>0.66808580016940589</v>
      </c>
      <c r="Z14" s="47">
        <v>29.966429349999999</v>
      </c>
      <c r="AA14" s="47">
        <v>49.849632656600001</v>
      </c>
      <c r="AB14" s="48">
        <v>0.60113641270799811</v>
      </c>
      <c r="AC14" s="47">
        <v>30.040591349999996</v>
      </c>
      <c r="AD14" s="47">
        <v>47.059882848300006</v>
      </c>
      <c r="AE14" s="48">
        <v>0.63834819663358311</v>
      </c>
    </row>
    <row r="15" spans="1:31" x14ac:dyDescent="0.2">
      <c r="A15" s="42" t="s">
        <v>1746</v>
      </c>
      <c r="B15" s="47">
        <v>43.732429400000001</v>
      </c>
      <c r="C15" s="47">
        <v>59.437381720499999</v>
      </c>
      <c r="D15" s="48">
        <v>0.73577314703478358</v>
      </c>
      <c r="E15" s="47">
        <v>41.505807419999989</v>
      </c>
      <c r="F15" s="47">
        <v>56.140015763499996</v>
      </c>
      <c r="G15" s="48">
        <v>0.73932660786649462</v>
      </c>
      <c r="H15" s="47">
        <v>38.053892720000007</v>
      </c>
      <c r="I15" s="47">
        <v>53.891952934800003</v>
      </c>
      <c r="J15" s="48">
        <v>0.70611456159398556</v>
      </c>
      <c r="K15" s="47">
        <v>36.823007760000003</v>
      </c>
      <c r="L15" s="47">
        <v>52.236818191884304</v>
      </c>
      <c r="M15" s="48">
        <v>0.70492440073084228</v>
      </c>
      <c r="N15" s="47">
        <v>36.494089180000003</v>
      </c>
      <c r="O15" s="47">
        <v>49.338370363199999</v>
      </c>
      <c r="P15" s="48">
        <v>0.73966952923965734</v>
      </c>
      <c r="Q15" s="47">
        <v>35.72805786</v>
      </c>
      <c r="R15" s="47">
        <v>46.489611183600005</v>
      </c>
      <c r="S15" s="48">
        <v>0.76851702886694984</v>
      </c>
      <c r="T15" s="47">
        <v>33.349047900000002</v>
      </c>
      <c r="U15" s="47">
        <v>46.307182532400006</v>
      </c>
      <c r="V15" s="48">
        <v>0.7201700919002465</v>
      </c>
      <c r="W15" s="47">
        <v>33.383301119999999</v>
      </c>
      <c r="X15" s="47">
        <v>46.133297317199997</v>
      </c>
      <c r="Y15" s="48">
        <v>0.72362703429727782</v>
      </c>
      <c r="Z15" s="47">
        <v>34.93372729</v>
      </c>
      <c r="AA15" s="47">
        <v>45.453076908</v>
      </c>
      <c r="AB15" s="48">
        <v>0.76856683125562986</v>
      </c>
      <c r="AC15" s="47">
        <v>31.805120339999998</v>
      </c>
      <c r="AD15" s="47">
        <v>44.595596778000001</v>
      </c>
      <c r="AE15" s="48">
        <v>0.71318970117897762</v>
      </c>
    </row>
    <row r="16" spans="1:31" x14ac:dyDescent="0.2">
      <c r="A16" s="42" t="s">
        <v>1747</v>
      </c>
      <c r="B16" s="47">
        <v>21.624211840000001</v>
      </c>
      <c r="C16" s="47">
        <v>26.453265317499998</v>
      </c>
      <c r="D16" s="48">
        <v>0.81744962598982573</v>
      </c>
      <c r="E16" s="47">
        <v>20.012902140000001</v>
      </c>
      <c r="F16" s="47">
        <v>25.8996438928</v>
      </c>
      <c r="G16" s="48">
        <v>0.77270954854956553</v>
      </c>
      <c r="H16" s="47">
        <v>18.227440210000001</v>
      </c>
      <c r="I16" s="47">
        <v>24.0860263772</v>
      </c>
      <c r="J16" s="48">
        <v>0.75676410564983121</v>
      </c>
      <c r="K16" s="47">
        <v>15.207757109999999</v>
      </c>
      <c r="L16" s="47">
        <v>22.824992664554159</v>
      </c>
      <c r="M16" s="48">
        <v>0.66627653877044746</v>
      </c>
      <c r="N16" s="47">
        <v>13.575790899999999</v>
      </c>
      <c r="O16" s="47">
        <v>21.608188800000001</v>
      </c>
      <c r="P16" s="48">
        <v>0.62827065357740663</v>
      </c>
      <c r="Q16" s="47">
        <v>13.498197680000001</v>
      </c>
      <c r="R16" s="47">
        <v>20.045119745299999</v>
      </c>
      <c r="S16" s="48">
        <v>0.67339072310430759</v>
      </c>
      <c r="T16" s="47">
        <v>14.409322200000002</v>
      </c>
      <c r="U16" s="47">
        <v>18.9350937468</v>
      </c>
      <c r="V16" s="48">
        <v>0.76098499393144825</v>
      </c>
      <c r="W16" s="47">
        <v>5.2080538287600007</v>
      </c>
      <c r="X16" s="47">
        <v>18.810408581599997</v>
      </c>
      <c r="Y16" s="48">
        <v>0.27687085084661184</v>
      </c>
      <c r="Z16" s="47">
        <v>11.46318338</v>
      </c>
      <c r="AA16" s="47">
        <v>17.939878274199998</v>
      </c>
      <c r="AB16" s="48">
        <v>0.63897776812040175</v>
      </c>
      <c r="AC16" s="47">
        <v>10.73613555</v>
      </c>
      <c r="AD16" s="47">
        <v>17.3150336319</v>
      </c>
      <c r="AE16" s="48">
        <v>0.62004705149521044</v>
      </c>
    </row>
    <row r="17" spans="1:31" x14ac:dyDescent="0.2">
      <c r="A17" s="42" t="s">
        <v>1748</v>
      </c>
      <c r="B17" s="47">
        <v>22.950599100000002</v>
      </c>
      <c r="C17" s="47">
        <v>35.592296428499999</v>
      </c>
      <c r="D17" s="48">
        <v>0.64481928402975008</v>
      </c>
      <c r="E17" s="47">
        <v>19.040253540000005</v>
      </c>
      <c r="F17" s="47">
        <v>34.524598022900001</v>
      </c>
      <c r="G17" s="48">
        <v>0.55149819636917119</v>
      </c>
      <c r="H17" s="47">
        <v>20.451757319999999</v>
      </c>
      <c r="I17" s="47">
        <v>33.868844080800002</v>
      </c>
      <c r="J17" s="48">
        <v>0.60385164817579196</v>
      </c>
      <c r="K17" s="47">
        <v>15.86068407</v>
      </c>
      <c r="L17" s="47">
        <v>31.742581428480573</v>
      </c>
      <c r="M17" s="48">
        <v>0.49966585438981437</v>
      </c>
      <c r="N17" s="47">
        <v>17.1463395</v>
      </c>
      <c r="O17" s="47">
        <v>30.659073335999999</v>
      </c>
      <c r="P17" s="48">
        <v>0.55925824345991249</v>
      </c>
      <c r="Q17" s="47">
        <v>14.70602474</v>
      </c>
      <c r="R17" s="47">
        <v>30.814601660699999</v>
      </c>
      <c r="S17" s="48">
        <v>0.47724208483783886</v>
      </c>
      <c r="T17" s="47">
        <v>17.576206200000005</v>
      </c>
      <c r="U17" s="47">
        <v>32.223138724800002</v>
      </c>
      <c r="V17" s="48">
        <v>0.5454529538574332</v>
      </c>
      <c r="W17" s="47">
        <v>20.09069568</v>
      </c>
      <c r="X17" s="47">
        <v>30.525437823699999</v>
      </c>
      <c r="Y17" s="48">
        <v>0.65816240854706276</v>
      </c>
      <c r="Z17" s="47">
        <v>15.787251700000001</v>
      </c>
      <c r="AA17" s="47">
        <v>27.909213738199998</v>
      </c>
      <c r="AB17" s="48">
        <v>0.56566450950897329</v>
      </c>
      <c r="AC17" s="47">
        <v>13.985436360000001</v>
      </c>
      <c r="AD17" s="47">
        <v>26.571132530099998</v>
      </c>
      <c r="AE17" s="48">
        <v>0.52633949057900276</v>
      </c>
    </row>
    <row r="19" spans="1:31" ht="18" x14ac:dyDescent="0.2">
      <c r="A19" s="49" t="s">
        <v>1887</v>
      </c>
      <c r="B19" s="49"/>
      <c r="C19" s="49"/>
      <c r="D19" s="49"/>
      <c r="E19" s="49"/>
      <c r="F19" s="49"/>
      <c r="G19" s="49"/>
      <c r="H19" s="49"/>
      <c r="I19" s="49"/>
    </row>
    <row r="20" spans="1:31" ht="18" x14ac:dyDescent="0.2">
      <c r="A20" s="50" t="s">
        <v>1888</v>
      </c>
      <c r="B20" s="51"/>
      <c r="C20" s="51"/>
      <c r="D20" s="51"/>
      <c r="E20" s="51"/>
      <c r="F20" s="51"/>
      <c r="G20" s="51"/>
      <c r="H20" s="51"/>
      <c r="I20" s="51"/>
    </row>
    <row r="21" spans="1:31" ht="18" x14ac:dyDescent="0.2">
      <c r="A21" s="51" t="s">
        <v>1889</v>
      </c>
      <c r="B21" s="50"/>
      <c r="C21" s="50"/>
      <c r="D21" s="50"/>
      <c r="E21" s="50"/>
      <c r="F21" s="50"/>
      <c r="G21" s="50"/>
      <c r="H21" s="50"/>
      <c r="I21" s="50"/>
    </row>
    <row r="22" spans="1:31" x14ac:dyDescent="0.2">
      <c r="A22" s="52" t="s">
        <v>1749</v>
      </c>
      <c r="B22" s="50"/>
      <c r="C22" s="50"/>
      <c r="D22" s="50"/>
      <c r="E22" s="50"/>
      <c r="F22" s="50"/>
      <c r="G22" s="50"/>
      <c r="H22" s="50"/>
      <c r="I22" s="50"/>
    </row>
    <row r="23" spans="1:31" x14ac:dyDescent="0.2">
      <c r="A23" s="52" t="s">
        <v>1750</v>
      </c>
      <c r="B23" s="52"/>
      <c r="C23" s="52"/>
      <c r="D23" s="52"/>
      <c r="E23" s="52"/>
      <c r="F23" s="52"/>
      <c r="G23" s="52"/>
      <c r="H23" s="52"/>
      <c r="I23" s="52"/>
    </row>
    <row r="24" spans="1:31" x14ac:dyDescent="0.2">
      <c r="A24" s="53" t="s">
        <v>1751</v>
      </c>
      <c r="B24" s="53"/>
      <c r="C24" s="53"/>
      <c r="D24" s="53"/>
      <c r="E24" s="53"/>
      <c r="F24" s="53"/>
      <c r="G24" s="53"/>
      <c r="H24" s="53"/>
      <c r="I24" s="53"/>
    </row>
    <row r="25" spans="1:31" x14ac:dyDescent="0.2">
      <c r="A25" s="53" t="s">
        <v>1752</v>
      </c>
      <c r="B25" s="53"/>
      <c r="C25" s="53"/>
      <c r="D25" s="53"/>
      <c r="E25" s="53"/>
      <c r="F25" s="53"/>
      <c r="G25" s="53"/>
      <c r="H25" s="53"/>
      <c r="I25" s="53"/>
    </row>
    <row r="27" spans="1:31" x14ac:dyDescent="0.2">
      <c r="A27" s="54"/>
      <c r="B27" s="54"/>
      <c r="C27" s="54"/>
      <c r="D27" s="54"/>
      <c r="E27" s="55"/>
      <c r="F27" s="55"/>
      <c r="G27" s="55"/>
      <c r="H27" s="55"/>
    </row>
    <row r="28" spans="1:31" x14ac:dyDescent="0.2">
      <c r="A28" s="54"/>
      <c r="B28" s="54"/>
      <c r="C28" s="54"/>
      <c r="D28" s="54"/>
      <c r="E28" s="55"/>
      <c r="F28" s="55"/>
      <c r="G28" s="55"/>
      <c r="H28" s="55"/>
    </row>
    <row r="29" spans="1:31" x14ac:dyDescent="0.2">
      <c r="A29" s="54"/>
      <c r="B29" s="54"/>
      <c r="C29" s="54"/>
      <c r="D29" s="54"/>
      <c r="E29" s="55"/>
      <c r="F29" s="55"/>
      <c r="G29" s="55"/>
      <c r="H29" s="55"/>
    </row>
    <row r="30" spans="1:31" x14ac:dyDescent="0.2">
      <c r="A30" s="54"/>
      <c r="B30" s="54"/>
      <c r="C30" s="54"/>
      <c r="D30" s="54"/>
      <c r="E30" s="55"/>
      <c r="F30" s="55"/>
      <c r="G30" s="55"/>
      <c r="H30" s="55"/>
    </row>
    <row r="31" spans="1:31" x14ac:dyDescent="0.2">
      <c r="A31" s="54"/>
      <c r="B31" s="54"/>
      <c r="C31" s="54"/>
      <c r="D31" s="54"/>
      <c r="E31" s="55"/>
      <c r="F31" s="55"/>
      <c r="G31" s="55"/>
      <c r="H31" s="55"/>
    </row>
    <row r="32" spans="1:31" x14ac:dyDescent="0.2">
      <c r="A32" s="54"/>
      <c r="B32" s="54"/>
      <c r="C32" s="54"/>
      <c r="D32" s="54"/>
      <c r="E32" s="55"/>
      <c r="F32" s="55"/>
      <c r="G32" s="55"/>
      <c r="H32" s="55"/>
    </row>
    <row r="33" spans="1:8" x14ac:dyDescent="0.2">
      <c r="A33" s="54"/>
      <c r="B33" s="54"/>
      <c r="C33" s="54"/>
      <c r="D33" s="54"/>
      <c r="E33" s="55"/>
      <c r="F33" s="55"/>
      <c r="G33" s="55"/>
      <c r="H33" s="55"/>
    </row>
    <row r="34" spans="1:8" x14ac:dyDescent="0.2">
      <c r="A34" s="54"/>
      <c r="B34" s="54"/>
      <c r="C34" s="54"/>
      <c r="D34" s="54"/>
      <c r="E34" s="55"/>
      <c r="F34" s="55"/>
      <c r="G34" s="55"/>
      <c r="H34" s="55"/>
    </row>
    <row r="35" spans="1:8" x14ac:dyDescent="0.2">
      <c r="A35" s="54"/>
      <c r="B35" s="54"/>
      <c r="C35" s="54"/>
      <c r="D35" s="54"/>
      <c r="E35" s="55"/>
      <c r="F35" s="55"/>
      <c r="G35" s="55"/>
      <c r="H35" s="55"/>
    </row>
    <row r="36" spans="1:8" x14ac:dyDescent="0.2">
      <c r="A36" s="54"/>
      <c r="B36" s="54"/>
      <c r="C36" s="54"/>
      <c r="D36" s="54"/>
      <c r="E36" s="55"/>
      <c r="F36" s="55"/>
      <c r="G36" s="55"/>
      <c r="H36" s="55"/>
    </row>
    <row r="37" spans="1:8" x14ac:dyDescent="0.2">
      <c r="A37" s="54"/>
      <c r="B37" s="54"/>
      <c r="C37" s="54"/>
      <c r="D37" s="54"/>
      <c r="E37" s="55"/>
      <c r="F37" s="55"/>
      <c r="G37" s="55"/>
      <c r="H37" s="55"/>
    </row>
    <row r="38" spans="1:8" x14ac:dyDescent="0.2">
      <c r="A38" s="54"/>
      <c r="B38" s="54"/>
      <c r="C38" s="54"/>
      <c r="D38" s="54"/>
      <c r="E38" s="55"/>
      <c r="F38" s="55"/>
      <c r="G38" s="55"/>
      <c r="H38" s="55"/>
    </row>
    <row r="39" spans="1:8" x14ac:dyDescent="0.2">
      <c r="A39" s="54"/>
      <c r="B39" s="54"/>
      <c r="C39" s="54"/>
      <c r="D39" s="54"/>
      <c r="E39" s="55"/>
      <c r="F39" s="55"/>
      <c r="G39" s="55"/>
      <c r="H39" s="55"/>
    </row>
    <row r="40" spans="1:8" x14ac:dyDescent="0.2">
      <c r="A40" s="54"/>
      <c r="B40" s="54"/>
      <c r="C40" s="54"/>
      <c r="D40" s="54"/>
      <c r="E40" s="55"/>
      <c r="F40" s="55"/>
      <c r="G40" s="55"/>
      <c r="H40" s="55"/>
    </row>
  </sheetData>
  <mergeCells count="10">
    <mergeCell ref="K2:M2"/>
    <mergeCell ref="N2:P2"/>
    <mergeCell ref="B2:D2"/>
    <mergeCell ref="E2:G2"/>
    <mergeCell ref="H2:J2"/>
    <mergeCell ref="Q2:S2"/>
    <mergeCell ref="T2:V2"/>
    <mergeCell ref="W2:Y2"/>
    <mergeCell ref="Z2:AB2"/>
    <mergeCell ref="AC2:AE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4"/>
  <sheetViews>
    <sheetView zoomScaleNormal="100" workbookViewId="0"/>
  </sheetViews>
  <sheetFormatPr defaultColWidth="8.7109375" defaultRowHeight="15" x14ac:dyDescent="0.2"/>
  <cols>
    <col min="1" max="1" width="30.7109375" style="21" customWidth="1"/>
    <col min="2" max="16384" width="8.7109375" style="21"/>
  </cols>
  <sheetData>
    <row r="1" spans="1:34" s="20" customFormat="1" ht="15.75" x14ac:dyDescent="0.25">
      <c r="A1" s="20" t="s">
        <v>1760</v>
      </c>
    </row>
    <row r="2" spans="1:34" ht="13.5" customHeight="1" thickBot="1" x14ac:dyDescent="0.3">
      <c r="A2" s="20"/>
      <c r="B2" s="245">
        <v>2019</v>
      </c>
      <c r="C2" s="245"/>
      <c r="D2" s="245"/>
      <c r="E2" s="245">
        <v>2017</v>
      </c>
      <c r="F2" s="245"/>
      <c r="G2" s="245"/>
      <c r="H2" s="245">
        <v>2015</v>
      </c>
      <c r="I2" s="245"/>
      <c r="J2" s="245"/>
      <c r="K2" s="245">
        <v>2013</v>
      </c>
      <c r="L2" s="245"/>
      <c r="M2" s="245"/>
      <c r="N2" s="245">
        <v>2011</v>
      </c>
      <c r="O2" s="245"/>
      <c r="P2" s="245"/>
      <c r="Q2" s="245">
        <v>2009</v>
      </c>
      <c r="R2" s="245"/>
      <c r="S2" s="245"/>
      <c r="T2" s="245">
        <v>2007</v>
      </c>
      <c r="U2" s="245"/>
      <c r="V2" s="245"/>
      <c r="W2" s="245">
        <v>2005</v>
      </c>
      <c r="X2" s="245"/>
      <c r="Y2" s="245"/>
      <c r="Z2" s="245">
        <v>2003</v>
      </c>
      <c r="AA2" s="245"/>
      <c r="AB2" s="245"/>
      <c r="AC2" s="245">
        <v>2001</v>
      </c>
      <c r="AD2" s="245"/>
      <c r="AE2" s="245"/>
      <c r="AF2" s="245">
        <v>1999</v>
      </c>
      <c r="AG2" s="245"/>
      <c r="AH2" s="245"/>
    </row>
    <row r="3" spans="1:34" ht="33" customHeight="1" thickBot="1" x14ac:dyDescent="0.3">
      <c r="A3" s="22" t="s">
        <v>85</v>
      </c>
      <c r="B3" s="23" t="s">
        <v>60</v>
      </c>
      <c r="C3" s="24" t="s">
        <v>1761</v>
      </c>
      <c r="D3" s="25" t="s">
        <v>1762</v>
      </c>
      <c r="E3" s="23" t="s">
        <v>60</v>
      </c>
      <c r="F3" s="24" t="s">
        <v>1761</v>
      </c>
      <c r="G3" s="25" t="s">
        <v>1762</v>
      </c>
      <c r="H3" s="23" t="s">
        <v>60</v>
      </c>
      <c r="I3" s="24" t="s">
        <v>1761</v>
      </c>
      <c r="J3" s="25" t="s">
        <v>1762</v>
      </c>
      <c r="K3" s="23" t="s">
        <v>60</v>
      </c>
      <c r="L3" s="24" t="s">
        <v>1761</v>
      </c>
      <c r="M3" s="25" t="s">
        <v>1762</v>
      </c>
      <c r="N3" s="23" t="s">
        <v>60</v>
      </c>
      <c r="O3" s="24" t="s">
        <v>1761</v>
      </c>
      <c r="P3" s="25" t="s">
        <v>1762</v>
      </c>
      <c r="Q3" s="23" t="s">
        <v>60</v>
      </c>
      <c r="R3" s="24" t="s">
        <v>1761</v>
      </c>
      <c r="S3" s="25" t="s">
        <v>1762</v>
      </c>
      <c r="T3" s="23" t="s">
        <v>60</v>
      </c>
      <c r="U3" s="24" t="s">
        <v>1761</v>
      </c>
      <c r="V3" s="25" t="s">
        <v>1762</v>
      </c>
      <c r="W3" s="23" t="s">
        <v>60</v>
      </c>
      <c r="X3" s="24" t="s">
        <v>1761</v>
      </c>
      <c r="Y3" s="25" t="s">
        <v>1762</v>
      </c>
      <c r="Z3" s="23" t="s">
        <v>60</v>
      </c>
      <c r="AA3" s="24" t="s">
        <v>1761</v>
      </c>
      <c r="AB3" s="25" t="s">
        <v>1762</v>
      </c>
      <c r="AC3" s="23" t="s">
        <v>60</v>
      </c>
      <c r="AD3" s="24" t="s">
        <v>1761</v>
      </c>
      <c r="AE3" s="25" t="s">
        <v>1762</v>
      </c>
      <c r="AF3" s="23" t="s">
        <v>60</v>
      </c>
      <c r="AG3" s="24" t="s">
        <v>1761</v>
      </c>
      <c r="AH3" s="25" t="s">
        <v>1762</v>
      </c>
    </row>
    <row r="4" spans="1:34" ht="16.5" thickBot="1" x14ac:dyDescent="0.3">
      <c r="A4" s="20" t="s">
        <v>1763</v>
      </c>
      <c r="B4" s="26">
        <v>51727</v>
      </c>
      <c r="C4" s="27">
        <v>46197</v>
      </c>
      <c r="D4" s="28">
        <v>1.2637592253340624</v>
      </c>
      <c r="E4" s="26">
        <v>47835</v>
      </c>
      <c r="F4" s="27">
        <v>43092.05</v>
      </c>
      <c r="G4" s="28">
        <v>1.1967904820622906</v>
      </c>
      <c r="H4" s="26">
        <v>44189</v>
      </c>
      <c r="I4" s="27">
        <v>41401.910000000003</v>
      </c>
      <c r="J4" s="28">
        <v>1.1073611223599915</v>
      </c>
      <c r="K4" s="26">
        <v>40617.39</v>
      </c>
      <c r="L4" s="27">
        <v>40864.6</v>
      </c>
      <c r="M4" s="28">
        <v>0.99181208353752348</v>
      </c>
      <c r="N4" s="26">
        <v>38881.86</v>
      </c>
      <c r="O4" s="27">
        <v>40533.06</v>
      </c>
      <c r="P4" s="28">
        <v>0.95926288318720576</v>
      </c>
      <c r="Q4" s="26">
        <v>38395.240000000005</v>
      </c>
      <c r="R4" s="27">
        <v>40574.356</v>
      </c>
      <c r="S4" s="28">
        <v>0.94629326957154924</v>
      </c>
      <c r="T4" s="26">
        <v>39240.089999999997</v>
      </c>
      <c r="U4" s="27">
        <v>41810.31</v>
      </c>
      <c r="V4" s="28">
        <v>0.93852664570054611</v>
      </c>
      <c r="W4" s="26">
        <v>36723.01</v>
      </c>
      <c r="X4" s="27">
        <v>38711.17</v>
      </c>
      <c r="Y4" s="28">
        <v>0.94864118031048927</v>
      </c>
      <c r="Z4" s="26">
        <v>26162.71</v>
      </c>
      <c r="AA4" s="27">
        <v>26856.989999999998</v>
      </c>
      <c r="AB4" s="28">
        <v>0.97414900180548902</v>
      </c>
      <c r="AC4" s="26">
        <v>25159.350000000002</v>
      </c>
      <c r="AD4" s="27">
        <v>25935.56</v>
      </c>
      <c r="AE4" s="28">
        <v>0.97007159282467781</v>
      </c>
      <c r="AF4" s="26">
        <v>23125.11</v>
      </c>
      <c r="AG4" s="27">
        <v>23988.71</v>
      </c>
      <c r="AH4" s="28">
        <v>0.96399973154037888</v>
      </c>
    </row>
    <row r="5" spans="1:34" ht="16.5" thickBot="1" x14ac:dyDescent="0.3">
      <c r="A5" s="20" t="s">
        <v>1764</v>
      </c>
      <c r="B5" s="29">
        <v>8169</v>
      </c>
      <c r="C5" s="30">
        <v>9172</v>
      </c>
      <c r="D5" s="31">
        <v>0.89064544265154821</v>
      </c>
      <c r="E5" s="29">
        <v>7729</v>
      </c>
      <c r="F5" s="30">
        <v>8455</v>
      </c>
      <c r="G5" s="31">
        <v>0.91413364872856295</v>
      </c>
      <c r="H5" s="29">
        <v>7023</v>
      </c>
      <c r="I5" s="30">
        <v>7572</v>
      </c>
      <c r="J5" s="31">
        <v>0.92749603803486524</v>
      </c>
      <c r="K5" s="29">
        <v>6602</v>
      </c>
      <c r="L5" s="30">
        <v>7087</v>
      </c>
      <c r="M5" s="31">
        <v>0.93156483702553972</v>
      </c>
      <c r="N5" s="29">
        <v>6457.65</v>
      </c>
      <c r="O5" s="30">
        <v>6737.18</v>
      </c>
      <c r="P5" s="31">
        <v>0.95850934664058252</v>
      </c>
      <c r="Q5" s="29">
        <v>6372</v>
      </c>
      <c r="R5" s="30">
        <v>6560.42</v>
      </c>
      <c r="S5" s="31">
        <v>0.97127927785111323</v>
      </c>
      <c r="T5" s="29">
        <v>6133</v>
      </c>
      <c r="U5" s="30">
        <v>6664.72</v>
      </c>
      <c r="V5" s="31">
        <v>0.92021870386152749</v>
      </c>
      <c r="W5" s="29">
        <v>5931</v>
      </c>
      <c r="X5" s="30">
        <v>6366.62</v>
      </c>
      <c r="Y5" s="31">
        <v>0.93157750894509173</v>
      </c>
      <c r="Z5" s="29">
        <v>5340</v>
      </c>
      <c r="AA5" s="30">
        <v>5945.17</v>
      </c>
      <c r="AB5" s="31">
        <v>0.89820812525125437</v>
      </c>
      <c r="AC5" s="29">
        <v>5321</v>
      </c>
      <c r="AD5" s="30">
        <v>5850.56</v>
      </c>
      <c r="AE5" s="31">
        <v>0.90948558770442478</v>
      </c>
      <c r="AF5" s="29">
        <v>5031</v>
      </c>
      <c r="AG5" s="30">
        <v>5407.12</v>
      </c>
      <c r="AH5" s="31">
        <v>0.9304398644749885</v>
      </c>
    </row>
    <row r="6" spans="1:34" ht="16.5" thickBot="1" x14ac:dyDescent="0.3">
      <c r="A6" s="32" t="s">
        <v>1765</v>
      </c>
      <c r="B6" s="33">
        <v>4643</v>
      </c>
      <c r="C6" s="34">
        <v>6253</v>
      </c>
      <c r="D6" s="35">
        <v>0.74252358867743484</v>
      </c>
      <c r="E6" s="33">
        <v>4363</v>
      </c>
      <c r="F6" s="34">
        <v>5722</v>
      </c>
      <c r="G6" s="35">
        <v>0.76249563089828731</v>
      </c>
      <c r="H6" s="33">
        <v>4015</v>
      </c>
      <c r="I6" s="34">
        <v>5174</v>
      </c>
      <c r="J6" s="35">
        <v>0.77599536142249714</v>
      </c>
      <c r="K6" s="33">
        <v>3977</v>
      </c>
      <c r="L6" s="34">
        <v>4879</v>
      </c>
      <c r="M6" s="35">
        <v>0.81512605042016806</v>
      </c>
      <c r="N6" s="33">
        <v>3837.76</v>
      </c>
      <c r="O6" s="34">
        <v>4734.2</v>
      </c>
      <c r="P6" s="35">
        <v>0.81064593806767782</v>
      </c>
      <c r="Q6" s="33">
        <v>3753</v>
      </c>
      <c r="R6" s="34">
        <v>4596.55</v>
      </c>
      <c r="S6" s="35">
        <v>0.81648192666238806</v>
      </c>
      <c r="T6" s="33">
        <v>3465</v>
      </c>
      <c r="U6" s="34">
        <v>4535.24</v>
      </c>
      <c r="V6" s="35">
        <v>0.76401689877492707</v>
      </c>
      <c r="W6" s="33">
        <v>3297</v>
      </c>
      <c r="X6" s="34">
        <v>4326</v>
      </c>
      <c r="Y6" s="35">
        <v>0.76213592233009708</v>
      </c>
      <c r="Z6" s="33">
        <v>3129</v>
      </c>
      <c r="AA6" s="34">
        <v>4079.42</v>
      </c>
      <c r="AB6" s="35">
        <v>0.7670208019767516</v>
      </c>
      <c r="AC6" s="33">
        <v>3086</v>
      </c>
      <c r="AD6" s="34">
        <v>4052.16</v>
      </c>
      <c r="AE6" s="35">
        <v>0.76156913843481011</v>
      </c>
      <c r="AF6" s="33">
        <v>2915</v>
      </c>
      <c r="AG6" s="34">
        <v>3785</v>
      </c>
      <c r="AH6" s="35">
        <v>0.77014531043593126</v>
      </c>
    </row>
    <row r="7" spans="1:34" ht="16.5" thickBot="1" x14ac:dyDescent="0.3">
      <c r="A7" s="32" t="s">
        <v>1885</v>
      </c>
      <c r="B7" s="33">
        <v>3525</v>
      </c>
      <c r="C7" s="34">
        <v>2918</v>
      </c>
      <c r="D7" s="35">
        <v>1.2080191912268676</v>
      </c>
      <c r="E7" s="33">
        <v>3366</v>
      </c>
      <c r="F7" s="34">
        <v>2599</v>
      </c>
      <c r="G7" s="35">
        <v>1.2951135051943055</v>
      </c>
      <c r="H7" s="33">
        <v>3008</v>
      </c>
      <c r="I7" s="34">
        <v>2291</v>
      </c>
      <c r="J7" s="35">
        <v>1.3129637712789175</v>
      </c>
      <c r="K7" s="33">
        <v>2625</v>
      </c>
      <c r="L7" s="34">
        <v>2097</v>
      </c>
      <c r="M7" s="35">
        <v>1.251788268955651</v>
      </c>
      <c r="N7" s="33">
        <v>2619.89</v>
      </c>
      <c r="O7" s="34">
        <v>2002.99</v>
      </c>
      <c r="P7" s="35">
        <v>1.3079895556143564</v>
      </c>
      <c r="Q7" s="33">
        <v>2619</v>
      </c>
      <c r="R7" s="34">
        <v>1963.865</v>
      </c>
      <c r="S7" s="35">
        <v>1.3335947226515061</v>
      </c>
      <c r="T7" s="33">
        <v>2668</v>
      </c>
      <c r="U7" s="34">
        <v>2129.4839999999999</v>
      </c>
      <c r="V7" s="35">
        <v>1.2528856755908944</v>
      </c>
      <c r="W7" s="33">
        <v>2634</v>
      </c>
      <c r="X7" s="34">
        <v>2040.5958000000001</v>
      </c>
      <c r="Y7" s="35">
        <v>1.2907994812103405</v>
      </c>
      <c r="Z7" s="33">
        <v>2211</v>
      </c>
      <c r="AA7" s="34">
        <v>1865.7532000000001</v>
      </c>
      <c r="AB7" s="35">
        <v>1.1850441955559823</v>
      </c>
      <c r="AC7" s="33">
        <v>2235</v>
      </c>
      <c r="AD7" s="34">
        <v>1798.39365</v>
      </c>
      <c r="AE7" s="35">
        <v>1.2427757404503736</v>
      </c>
      <c r="AF7" s="33">
        <v>2116</v>
      </c>
      <c r="AG7" s="34">
        <v>1623</v>
      </c>
      <c r="AH7" s="35">
        <v>1.303758471965496</v>
      </c>
    </row>
    <row r="8" spans="1:34" ht="16.5" thickBot="1" x14ac:dyDescent="0.3">
      <c r="A8" s="20" t="s">
        <v>1766</v>
      </c>
      <c r="B8" s="29">
        <v>20679</v>
      </c>
      <c r="C8" s="30">
        <v>18824</v>
      </c>
      <c r="D8" s="31">
        <v>1.0985444113897151</v>
      </c>
      <c r="E8" s="29">
        <v>19884</v>
      </c>
      <c r="F8" s="30">
        <v>17827.689999999999</v>
      </c>
      <c r="G8" s="31">
        <v>1.1153436031252508</v>
      </c>
      <c r="H8" s="29">
        <v>18049</v>
      </c>
      <c r="I8" s="30">
        <v>16901.54</v>
      </c>
      <c r="J8" s="31">
        <v>1.0678908549161792</v>
      </c>
      <c r="K8" s="29">
        <v>16887</v>
      </c>
      <c r="L8" s="30">
        <v>16648.7</v>
      </c>
      <c r="M8" s="31">
        <v>1.0143134298774077</v>
      </c>
      <c r="N8" s="29">
        <v>16651</v>
      </c>
      <c r="O8" s="30">
        <v>17260</v>
      </c>
      <c r="P8" s="31">
        <v>0.96499999999999997</v>
      </c>
      <c r="Q8" s="29">
        <v>17127</v>
      </c>
      <c r="R8" s="30">
        <v>17394</v>
      </c>
      <c r="S8" s="31">
        <v>0.98499999999999999</v>
      </c>
      <c r="T8" s="29">
        <v>17177</v>
      </c>
      <c r="U8" s="30">
        <v>17592</v>
      </c>
      <c r="V8" s="31">
        <v>0.97599999999999998</v>
      </c>
      <c r="W8" s="29">
        <v>15563</v>
      </c>
      <c r="X8" s="30">
        <v>15773</v>
      </c>
      <c r="Y8" s="31">
        <v>0.98699999999999999</v>
      </c>
      <c r="Z8" s="29">
        <v>10243</v>
      </c>
      <c r="AA8" s="30">
        <v>10300</v>
      </c>
      <c r="AB8" s="31">
        <v>0.995</v>
      </c>
      <c r="AC8" s="29">
        <v>9784</v>
      </c>
      <c r="AD8" s="30">
        <v>9976</v>
      </c>
      <c r="AE8" s="31">
        <v>0.98099999999999998</v>
      </c>
      <c r="AF8" s="29">
        <v>8902</v>
      </c>
      <c r="AG8" s="30">
        <v>8780</v>
      </c>
      <c r="AH8" s="31">
        <v>1.014</v>
      </c>
    </row>
    <row r="9" spans="1:34" ht="16.5" thickBot="1" x14ac:dyDescent="0.3">
      <c r="A9" s="32" t="s">
        <v>1767</v>
      </c>
      <c r="B9" s="36">
        <v>5048</v>
      </c>
      <c r="C9" s="37">
        <v>4252</v>
      </c>
      <c r="D9" s="38">
        <v>1.187206020696143</v>
      </c>
      <c r="E9" s="36">
        <v>5104</v>
      </c>
      <c r="F9" s="37">
        <v>3764</v>
      </c>
      <c r="G9" s="38">
        <v>1.3560042507970245</v>
      </c>
      <c r="H9" s="36">
        <v>4616</v>
      </c>
      <c r="I9" s="37">
        <v>3760</v>
      </c>
      <c r="J9" s="38">
        <v>1.2276595744680852</v>
      </c>
      <c r="K9" s="36">
        <v>4936</v>
      </c>
      <c r="L9" s="37">
        <v>4075</v>
      </c>
      <c r="M9" s="38">
        <v>1.2112883435582822</v>
      </c>
      <c r="N9" s="36">
        <v>5192</v>
      </c>
      <c r="O9" s="37">
        <v>4660</v>
      </c>
      <c r="P9" s="38">
        <v>1.1140000000000001</v>
      </c>
      <c r="Q9" s="36">
        <v>5805</v>
      </c>
      <c r="R9" s="37">
        <v>5292</v>
      </c>
      <c r="S9" s="38">
        <v>1.097</v>
      </c>
      <c r="T9" s="36">
        <v>6169</v>
      </c>
      <c r="U9" s="37">
        <v>5459</v>
      </c>
      <c r="V9" s="38">
        <v>1.1299999999999999</v>
      </c>
      <c r="W9" s="36">
        <v>5409</v>
      </c>
      <c r="X9" s="37">
        <v>5095</v>
      </c>
      <c r="Y9" s="38">
        <v>1.0609999999999999</v>
      </c>
      <c r="Z9" s="36">
        <v>4519</v>
      </c>
      <c r="AA9" s="37">
        <v>4447</v>
      </c>
      <c r="AB9" s="38">
        <v>1.016</v>
      </c>
      <c r="AC9" s="36">
        <v>4259</v>
      </c>
      <c r="AD9" s="37">
        <v>4356</v>
      </c>
      <c r="AE9" s="38">
        <v>0.97799999999999998</v>
      </c>
      <c r="AF9" s="36">
        <v>3914</v>
      </c>
      <c r="AG9" s="37">
        <v>3645</v>
      </c>
      <c r="AH9" s="38">
        <v>1.0740000000000001</v>
      </c>
    </row>
    <row r="10" spans="1:34" ht="16.5" thickBot="1" x14ac:dyDescent="0.3">
      <c r="A10" s="32" t="s">
        <v>79</v>
      </c>
      <c r="B10" s="36">
        <v>4240</v>
      </c>
      <c r="C10" s="37">
        <v>4330</v>
      </c>
      <c r="D10" s="38">
        <v>0.97921478060046185</v>
      </c>
      <c r="E10" s="36">
        <v>4167</v>
      </c>
      <c r="F10" s="37">
        <v>4556</v>
      </c>
      <c r="G10" s="38">
        <v>0.9146180860403863</v>
      </c>
      <c r="H10" s="36">
        <v>3802</v>
      </c>
      <c r="I10" s="37">
        <v>3854</v>
      </c>
      <c r="J10" s="38">
        <v>0.98650752464971458</v>
      </c>
      <c r="K10" s="36">
        <v>3324</v>
      </c>
      <c r="L10" s="37">
        <v>3530</v>
      </c>
      <c r="M10" s="38">
        <v>0.94164305949008498</v>
      </c>
      <c r="N10" s="36">
        <v>2905.25</v>
      </c>
      <c r="O10" s="37">
        <v>3226.44</v>
      </c>
      <c r="P10" s="38">
        <v>0.90045065149204695</v>
      </c>
      <c r="Q10" s="36">
        <v>2860</v>
      </c>
      <c r="R10" s="37">
        <v>2976</v>
      </c>
      <c r="S10" s="38">
        <v>0.96102150537634412</v>
      </c>
      <c r="T10" s="36">
        <v>2602</v>
      </c>
      <c r="U10" s="37">
        <v>2695</v>
      </c>
      <c r="V10" s="38">
        <v>0.96549165120593694</v>
      </c>
      <c r="W10" s="36">
        <v>2345</v>
      </c>
      <c r="X10" s="37">
        <v>2285</v>
      </c>
      <c r="Y10" s="38">
        <v>1.0262582056892779</v>
      </c>
      <c r="Z10" s="36">
        <v>2179</v>
      </c>
      <c r="AA10" s="37">
        <v>2137</v>
      </c>
      <c r="AB10" s="38">
        <v>1.0196537201684606</v>
      </c>
      <c r="AC10" s="36">
        <v>2134</v>
      </c>
      <c r="AD10" s="37">
        <v>2064</v>
      </c>
      <c r="AE10" s="38">
        <v>1.0339147286821706</v>
      </c>
      <c r="AF10" s="36">
        <v>2027</v>
      </c>
      <c r="AG10" s="37">
        <v>1984</v>
      </c>
      <c r="AH10" s="38">
        <v>1.022</v>
      </c>
    </row>
    <row r="11" spans="1:34" ht="16.5" thickBot="1" x14ac:dyDescent="0.3">
      <c r="A11" s="32" t="s">
        <v>1768</v>
      </c>
      <c r="B11" s="36">
        <v>2159</v>
      </c>
      <c r="C11" s="37">
        <v>2017</v>
      </c>
      <c r="D11" s="38">
        <v>1.0704015865146257</v>
      </c>
      <c r="E11" s="36">
        <v>2065</v>
      </c>
      <c r="F11" s="37">
        <v>1379</v>
      </c>
      <c r="G11" s="38">
        <v>1.4974619289340101</v>
      </c>
      <c r="H11" s="36">
        <v>1913</v>
      </c>
      <c r="I11" s="37">
        <v>1330</v>
      </c>
      <c r="J11" s="38">
        <v>1.438345864661654</v>
      </c>
      <c r="K11" s="36">
        <v>1848</v>
      </c>
      <c r="L11" s="37">
        <v>1356</v>
      </c>
      <c r="M11" s="38">
        <v>1.3628318584070795</v>
      </c>
      <c r="N11" s="36">
        <v>1961.22</v>
      </c>
      <c r="O11" s="37">
        <v>1373.31</v>
      </c>
      <c r="P11" s="38">
        <v>1.4280970793193088</v>
      </c>
      <c r="Q11" s="36">
        <v>1917.19</v>
      </c>
      <c r="R11" s="37">
        <v>1392</v>
      </c>
      <c r="S11" s="38">
        <v>1.3772916666666668</v>
      </c>
      <c r="T11" s="36">
        <v>1804.25</v>
      </c>
      <c r="U11" s="37">
        <v>1357</v>
      </c>
      <c r="V11" s="38">
        <v>1.3295873249815771</v>
      </c>
      <c r="W11" s="36">
        <v>1600.1699999999998</v>
      </c>
      <c r="X11" s="37">
        <v>1253</v>
      </c>
      <c r="Y11" s="38">
        <v>1.2770710295291299</v>
      </c>
      <c r="Z11" s="36">
        <v>1402.72</v>
      </c>
      <c r="AA11" s="37">
        <v>1099</v>
      </c>
      <c r="AB11" s="38">
        <v>1.2763603275705186</v>
      </c>
      <c r="AC11" s="36">
        <v>1290.54</v>
      </c>
      <c r="AD11" s="37">
        <v>1015</v>
      </c>
      <c r="AE11" s="38">
        <v>1.2714679802955664</v>
      </c>
      <c r="AF11" s="36">
        <v>1199.17</v>
      </c>
      <c r="AG11" s="37">
        <v>953</v>
      </c>
      <c r="AH11" s="38">
        <v>1.2589999999999999</v>
      </c>
    </row>
    <row r="12" spans="1:34" ht="16.5" thickBot="1" x14ac:dyDescent="0.3">
      <c r="A12" s="32" t="s">
        <v>77</v>
      </c>
      <c r="B12" s="36">
        <v>4055</v>
      </c>
      <c r="C12" s="37">
        <v>5414</v>
      </c>
      <c r="D12" s="38">
        <v>0.7489841152567418</v>
      </c>
      <c r="E12" s="36">
        <v>3838</v>
      </c>
      <c r="F12" s="37">
        <v>5022</v>
      </c>
      <c r="G12" s="38">
        <v>0.76423735563520512</v>
      </c>
      <c r="H12" s="36">
        <v>3838</v>
      </c>
      <c r="I12" s="37">
        <v>4928</v>
      </c>
      <c r="J12" s="38">
        <v>0.77881493506493504</v>
      </c>
      <c r="K12" s="36">
        <v>3737</v>
      </c>
      <c r="L12" s="37">
        <v>4820</v>
      </c>
      <c r="M12" s="38">
        <v>0.7753112033195021</v>
      </c>
      <c r="N12" s="36">
        <v>4041</v>
      </c>
      <c r="O12" s="37">
        <v>4830.83</v>
      </c>
      <c r="P12" s="38">
        <v>0.83650221597530861</v>
      </c>
      <c r="Q12" s="36">
        <v>3901</v>
      </c>
      <c r="R12" s="37">
        <v>4654</v>
      </c>
      <c r="S12" s="38">
        <v>0.83820369574559517</v>
      </c>
      <c r="T12" s="36">
        <v>3674</v>
      </c>
      <c r="U12" s="37">
        <v>4310</v>
      </c>
      <c r="V12" s="38">
        <v>0.85243619489559164</v>
      </c>
      <c r="W12" s="36">
        <v>3341</v>
      </c>
      <c r="X12" s="37">
        <v>3886</v>
      </c>
      <c r="Y12" s="38">
        <v>0.85975295934122486</v>
      </c>
      <c r="Z12" s="36">
        <v>1856</v>
      </c>
      <c r="AA12" s="37">
        <v>2219</v>
      </c>
      <c r="AB12" s="38">
        <v>0.83641279855790895</v>
      </c>
      <c r="AC12" s="36">
        <v>1852</v>
      </c>
      <c r="AD12" s="37">
        <v>2204</v>
      </c>
      <c r="AE12" s="38">
        <v>0.84029038112522692</v>
      </c>
      <c r="AF12" s="36">
        <v>1528</v>
      </c>
      <c r="AG12" s="37">
        <v>1892</v>
      </c>
      <c r="AH12" s="38">
        <v>0.80700000000000005</v>
      </c>
    </row>
    <row r="13" spans="1:34" ht="16.5" thickBot="1" x14ac:dyDescent="0.3">
      <c r="A13" s="32" t="s">
        <v>1769</v>
      </c>
      <c r="B13" s="36">
        <v>1966</v>
      </c>
      <c r="C13" s="37">
        <v>2575</v>
      </c>
      <c r="D13" s="38">
        <v>0.76349514563106791</v>
      </c>
      <c r="E13" s="36">
        <v>1357</v>
      </c>
      <c r="F13" s="37">
        <v>2468</v>
      </c>
      <c r="G13" s="38">
        <v>0.54983792544570498</v>
      </c>
      <c r="H13" s="36">
        <v>1301</v>
      </c>
      <c r="I13" s="37">
        <v>2294</v>
      </c>
      <c r="J13" s="38">
        <v>0.56713164777680902</v>
      </c>
      <c r="K13" s="36">
        <v>1271</v>
      </c>
      <c r="L13" s="37">
        <v>2251</v>
      </c>
      <c r="M13" s="38">
        <v>0.56463793869391377</v>
      </c>
      <c r="N13" s="36">
        <v>1540.2</v>
      </c>
      <c r="O13" s="37">
        <v>2108.3200000000002</v>
      </c>
      <c r="P13" s="38">
        <v>0.73053426424831147</v>
      </c>
      <c r="Q13" s="36">
        <v>1418</v>
      </c>
      <c r="R13" s="37">
        <v>2046.44</v>
      </c>
      <c r="S13" s="38">
        <v>0.69291061550790645</v>
      </c>
      <c r="T13" s="36">
        <v>1307</v>
      </c>
      <c r="U13" s="37">
        <v>1902.27</v>
      </c>
      <c r="V13" s="38">
        <v>0.68707386438307916</v>
      </c>
      <c r="W13" s="36">
        <v>1206</v>
      </c>
      <c r="X13" s="37">
        <v>1706.8</v>
      </c>
      <c r="Y13" s="38">
        <v>0.7065854230138271</v>
      </c>
      <c r="Z13" s="36">
        <v>1080</v>
      </c>
      <c r="AA13" s="30" t="s">
        <v>1784</v>
      </c>
      <c r="AB13" s="31" t="s">
        <v>1784</v>
      </c>
      <c r="AC13" s="36">
        <v>1004</v>
      </c>
      <c r="AD13" s="37" t="s">
        <v>1784</v>
      </c>
      <c r="AE13" s="38" t="s">
        <v>1784</v>
      </c>
      <c r="AF13" s="36">
        <v>898</v>
      </c>
      <c r="AG13" s="30" t="s">
        <v>1784</v>
      </c>
      <c r="AH13" s="31" t="s">
        <v>1784</v>
      </c>
    </row>
    <row r="14" spans="1:34" ht="16.5" thickBot="1" x14ac:dyDescent="0.3">
      <c r="A14" s="32" t="s">
        <v>1770</v>
      </c>
      <c r="B14" s="36">
        <v>2089</v>
      </c>
      <c r="C14" s="37">
        <v>2839</v>
      </c>
      <c r="D14" s="38">
        <v>0.73582247270165546</v>
      </c>
      <c r="E14" s="36">
        <v>2481</v>
      </c>
      <c r="F14" s="37">
        <v>2554</v>
      </c>
      <c r="G14" s="38">
        <v>0.97141738449491</v>
      </c>
      <c r="H14" s="36">
        <v>2537</v>
      </c>
      <c r="I14" s="37">
        <v>2634</v>
      </c>
      <c r="J14" s="38">
        <v>0.96317388003037208</v>
      </c>
      <c r="K14" s="36">
        <v>2466</v>
      </c>
      <c r="L14" s="37">
        <v>2569</v>
      </c>
      <c r="M14" s="38">
        <v>0.95990657843518878</v>
      </c>
      <c r="N14" s="36">
        <v>2500.8000000000002</v>
      </c>
      <c r="O14" s="37">
        <v>2722.5099999999998</v>
      </c>
      <c r="P14" s="38">
        <v>0.91856411914005842</v>
      </c>
      <c r="Q14" s="36">
        <v>2483</v>
      </c>
      <c r="R14" s="37">
        <v>2607.56</v>
      </c>
      <c r="S14" s="38">
        <v>0.95223120465109146</v>
      </c>
      <c r="T14" s="36">
        <v>2170</v>
      </c>
      <c r="U14" s="37">
        <v>2407.73</v>
      </c>
      <c r="V14" s="38">
        <v>0.90126384602924747</v>
      </c>
      <c r="W14" s="36">
        <v>1977</v>
      </c>
      <c r="X14" s="37">
        <v>2179.1999999999998</v>
      </c>
      <c r="Y14" s="38">
        <v>0.90721365638766527</v>
      </c>
      <c r="Z14" s="36">
        <v>1856</v>
      </c>
      <c r="AA14" s="37">
        <v>2219</v>
      </c>
      <c r="AB14" s="38">
        <v>0.83641279855790895</v>
      </c>
      <c r="AC14" s="36">
        <v>1852</v>
      </c>
      <c r="AD14" s="37">
        <v>2204</v>
      </c>
      <c r="AE14" s="38">
        <v>0.84029038112522692</v>
      </c>
      <c r="AF14" s="36">
        <v>1528</v>
      </c>
      <c r="AG14" s="37">
        <v>1892</v>
      </c>
      <c r="AH14" s="38">
        <v>0.80700000000000005</v>
      </c>
    </row>
    <row r="15" spans="1:34" ht="16.5" thickBot="1" x14ac:dyDescent="0.3">
      <c r="A15" s="32" t="s">
        <v>1771</v>
      </c>
      <c r="B15" s="36">
        <v>490</v>
      </c>
      <c r="C15" s="37">
        <v>724</v>
      </c>
      <c r="D15" s="38">
        <v>0.67679558011049723</v>
      </c>
      <c r="E15" s="36">
        <v>443</v>
      </c>
      <c r="F15" s="37">
        <v>557</v>
      </c>
      <c r="G15" s="38">
        <v>0.79533213644524237</v>
      </c>
      <c r="H15" s="36">
        <v>418</v>
      </c>
      <c r="I15" s="37">
        <v>513</v>
      </c>
      <c r="J15" s="38">
        <v>0.81481481481481477</v>
      </c>
      <c r="K15" s="36">
        <v>347</v>
      </c>
      <c r="L15" s="37">
        <v>513</v>
      </c>
      <c r="M15" s="38">
        <v>0.6764132553606238</v>
      </c>
      <c r="N15" s="36">
        <v>351.98</v>
      </c>
      <c r="O15" s="37">
        <v>506.56</v>
      </c>
      <c r="P15" s="38">
        <v>0.69484365129500947</v>
      </c>
      <c r="Q15" s="36">
        <v>341</v>
      </c>
      <c r="R15" s="37">
        <v>491</v>
      </c>
      <c r="S15" s="38">
        <v>0.69450101832993894</v>
      </c>
      <c r="T15" s="36">
        <v>340</v>
      </c>
      <c r="U15" s="37">
        <v>503</v>
      </c>
      <c r="V15" s="38">
        <v>0.67594433399602383</v>
      </c>
      <c r="W15" s="36">
        <v>329</v>
      </c>
      <c r="X15" s="37">
        <v>456</v>
      </c>
      <c r="Y15" s="38">
        <v>0.72149122807017541</v>
      </c>
      <c r="Z15" s="36">
        <v>287</v>
      </c>
      <c r="AA15" s="37">
        <v>398</v>
      </c>
      <c r="AB15" s="38">
        <v>0.72110552763819091</v>
      </c>
      <c r="AC15" s="36">
        <v>249</v>
      </c>
      <c r="AD15" s="37">
        <v>337</v>
      </c>
      <c r="AE15" s="38">
        <v>0.73887240356083084</v>
      </c>
      <c r="AF15" s="36">
        <v>234</v>
      </c>
      <c r="AG15" s="37">
        <v>307</v>
      </c>
      <c r="AH15" s="38">
        <v>0.76300000000000001</v>
      </c>
    </row>
    <row r="16" spans="1:34" ht="16.5" thickBot="1" x14ac:dyDescent="0.3">
      <c r="A16" s="32" t="s">
        <v>1772</v>
      </c>
      <c r="B16" s="36">
        <v>2145</v>
      </c>
      <c r="C16" s="37">
        <v>2456</v>
      </c>
      <c r="D16" s="38">
        <v>0.87337133550488599</v>
      </c>
      <c r="E16" s="36">
        <v>2875</v>
      </c>
      <c r="F16" s="37">
        <v>2434</v>
      </c>
      <c r="G16" s="38">
        <v>1.1811832374691866</v>
      </c>
      <c r="H16" s="36">
        <v>2541</v>
      </c>
      <c r="I16" s="37">
        <v>2336</v>
      </c>
      <c r="J16" s="38">
        <v>1.0877568493150684</v>
      </c>
      <c r="K16" s="36">
        <v>2089</v>
      </c>
      <c r="L16" s="37">
        <v>2268</v>
      </c>
      <c r="M16" s="38">
        <v>0.92107583774250446</v>
      </c>
      <c r="N16" s="36">
        <v>2199.58</v>
      </c>
      <c r="O16" s="37">
        <v>2663.01</v>
      </c>
      <c r="P16" s="38">
        <v>0.82597511838107995</v>
      </c>
      <c r="Q16" s="36">
        <v>2303</v>
      </c>
      <c r="R16" s="37">
        <v>2588.8200000000002</v>
      </c>
      <c r="S16" s="38">
        <v>0.88959448706360422</v>
      </c>
      <c r="T16" s="36">
        <v>2588</v>
      </c>
      <c r="U16" s="37">
        <v>3268.06</v>
      </c>
      <c r="V16" s="38">
        <v>0.79190712532817631</v>
      </c>
      <c r="W16" s="36">
        <v>2539</v>
      </c>
      <c r="X16" s="37">
        <v>2797.97</v>
      </c>
      <c r="Y16" s="38">
        <v>0.90744361090361947</v>
      </c>
      <c r="Z16" s="36">
        <v>2175</v>
      </c>
      <c r="AA16" s="30" t="s">
        <v>1784</v>
      </c>
      <c r="AB16" s="31" t="s">
        <v>1784</v>
      </c>
      <c r="AC16" s="36">
        <v>2093</v>
      </c>
      <c r="AD16" s="30" t="s">
        <v>1784</v>
      </c>
      <c r="AE16" s="31" t="s">
        <v>1784</v>
      </c>
      <c r="AF16" s="36">
        <v>2120</v>
      </c>
      <c r="AG16" s="30" t="s">
        <v>1784</v>
      </c>
      <c r="AH16" s="31" t="s">
        <v>1784</v>
      </c>
    </row>
    <row r="17" spans="1:34" ht="16.5" thickBot="1" x14ac:dyDescent="0.3">
      <c r="A17" s="20" t="s">
        <v>1773</v>
      </c>
      <c r="B17" s="29">
        <v>10742</v>
      </c>
      <c r="C17" s="30">
        <v>9021</v>
      </c>
      <c r="D17" s="31">
        <v>1.1907770757122271</v>
      </c>
      <c r="E17" s="29">
        <v>9576</v>
      </c>
      <c r="F17" s="30">
        <v>8545.36</v>
      </c>
      <c r="G17" s="31">
        <v>1.1206081428986021</v>
      </c>
      <c r="H17" s="29">
        <v>9503</v>
      </c>
      <c r="I17" s="30">
        <v>8509.3700000000008</v>
      </c>
      <c r="J17" s="31">
        <v>1.11676892648927</v>
      </c>
      <c r="K17" s="29">
        <v>9004</v>
      </c>
      <c r="L17" s="30">
        <v>8932.9</v>
      </c>
      <c r="M17" s="31">
        <v>1.0079593413113324</v>
      </c>
      <c r="N17" s="29">
        <v>7896.04</v>
      </c>
      <c r="O17" s="30">
        <v>8970.9500000000007</v>
      </c>
      <c r="P17" s="31">
        <v>0.88017879934678034</v>
      </c>
      <c r="Q17" s="29">
        <v>7291.9</v>
      </c>
      <c r="R17" s="30">
        <v>8666.66</v>
      </c>
      <c r="S17" s="31">
        <v>0.84137372413363387</v>
      </c>
      <c r="T17" s="29">
        <v>8323.66</v>
      </c>
      <c r="U17" s="30">
        <v>9444.52</v>
      </c>
      <c r="V17" s="31">
        <v>0.88132165530911044</v>
      </c>
      <c r="W17" s="29">
        <v>7999.49</v>
      </c>
      <c r="X17" s="30">
        <v>8952.74</v>
      </c>
      <c r="Y17" s="31">
        <v>0.8935242171670349</v>
      </c>
      <c r="Z17" s="29">
        <v>7487.31</v>
      </c>
      <c r="AA17" s="30">
        <v>8474.4</v>
      </c>
      <c r="AB17" s="31">
        <v>0.88352095723591062</v>
      </c>
      <c r="AC17" s="29">
        <v>7324</v>
      </c>
      <c r="AD17" s="30">
        <v>8185.56</v>
      </c>
      <c r="AE17" s="31">
        <v>0.89474635822106241</v>
      </c>
      <c r="AF17" s="29">
        <v>6707.27</v>
      </c>
      <c r="AG17" s="30">
        <v>6895</v>
      </c>
      <c r="AH17" s="31">
        <v>0.97283792682325443</v>
      </c>
    </row>
    <row r="18" spans="1:34" ht="16.5" thickBot="1" x14ac:dyDescent="0.3">
      <c r="A18" s="32" t="s">
        <v>1774</v>
      </c>
      <c r="B18" s="36">
        <v>1912</v>
      </c>
      <c r="C18" s="37">
        <v>1837</v>
      </c>
      <c r="D18" s="38">
        <v>1.0408274360370169</v>
      </c>
      <c r="E18" s="36">
        <v>1968</v>
      </c>
      <c r="F18" s="37">
        <v>1833</v>
      </c>
      <c r="G18" s="38">
        <v>1.0736497545008183</v>
      </c>
      <c r="H18" s="36">
        <v>2090</v>
      </c>
      <c r="I18" s="37">
        <v>1913</v>
      </c>
      <c r="J18" s="38">
        <v>1.0925248301097752</v>
      </c>
      <c r="K18" s="36">
        <v>2611</v>
      </c>
      <c r="L18" s="37">
        <v>2466</v>
      </c>
      <c r="M18" s="38">
        <v>1.0587996755879967</v>
      </c>
      <c r="N18" s="36">
        <v>2654.56</v>
      </c>
      <c r="O18" s="37">
        <v>2517.8000000000002</v>
      </c>
      <c r="P18" s="38">
        <v>1.054317261100961</v>
      </c>
      <c r="Q18" s="36">
        <v>1986</v>
      </c>
      <c r="R18" s="37">
        <v>1865.05</v>
      </c>
      <c r="S18" s="38">
        <v>1.064850808289322</v>
      </c>
      <c r="T18" s="36">
        <v>2384</v>
      </c>
      <c r="U18" s="37">
        <v>2303.11</v>
      </c>
      <c r="V18" s="38">
        <v>1.0351220740650684</v>
      </c>
      <c r="W18" s="36">
        <v>2013</v>
      </c>
      <c r="X18" s="37">
        <v>1861.84</v>
      </c>
      <c r="Y18" s="38">
        <v>1.0811885016972458</v>
      </c>
      <c r="Z18" s="36">
        <v>1333</v>
      </c>
      <c r="AA18" s="37">
        <v>1357.68</v>
      </c>
      <c r="AB18" s="38">
        <v>0.98182193153025743</v>
      </c>
      <c r="AC18" s="36">
        <v>1279</v>
      </c>
      <c r="AD18" s="37">
        <v>1412.64</v>
      </c>
      <c r="AE18" s="38">
        <v>0.90539698720126849</v>
      </c>
      <c r="AF18" s="36">
        <v>1055</v>
      </c>
      <c r="AG18" s="37">
        <v>972.81</v>
      </c>
      <c r="AH18" s="38">
        <v>1.0844872071627554</v>
      </c>
    </row>
    <row r="19" spans="1:34" ht="16.5" thickBot="1" x14ac:dyDescent="0.3">
      <c r="A19" s="32" t="s">
        <v>1775</v>
      </c>
      <c r="B19" s="36">
        <v>1545</v>
      </c>
      <c r="C19" s="37">
        <v>1549</v>
      </c>
      <c r="D19" s="38">
        <v>0.99741768883150417</v>
      </c>
      <c r="E19" s="36">
        <v>967</v>
      </c>
      <c r="F19" s="37">
        <v>1678</v>
      </c>
      <c r="G19" s="38">
        <v>0.57628128724672234</v>
      </c>
      <c r="H19" s="36">
        <v>1079</v>
      </c>
      <c r="I19" s="37">
        <v>1462</v>
      </c>
      <c r="J19" s="38">
        <v>0.73803009575923395</v>
      </c>
      <c r="K19" s="36">
        <v>1013</v>
      </c>
      <c r="L19" s="37">
        <v>1391</v>
      </c>
      <c r="M19" s="38">
        <v>0.72825305535585905</v>
      </c>
      <c r="N19" s="36">
        <v>983.31</v>
      </c>
      <c r="O19" s="37">
        <v>1344.27</v>
      </c>
      <c r="P19" s="38">
        <v>0.73148251467339143</v>
      </c>
      <c r="Q19" s="36">
        <v>1075</v>
      </c>
      <c r="R19" s="37">
        <v>1371</v>
      </c>
      <c r="S19" s="38">
        <v>0.78409919766593728</v>
      </c>
      <c r="T19" s="36">
        <v>1071</v>
      </c>
      <c r="U19" s="37">
        <v>1300</v>
      </c>
      <c r="V19" s="38">
        <v>0.82384615384615389</v>
      </c>
      <c r="W19" s="36">
        <v>913</v>
      </c>
      <c r="X19" s="37">
        <v>1459</v>
      </c>
      <c r="Y19" s="38">
        <v>0.62577107607950655</v>
      </c>
      <c r="Z19" s="36">
        <v>905</v>
      </c>
      <c r="AA19" s="37">
        <v>1486</v>
      </c>
      <c r="AB19" s="38">
        <v>0.6090174966352625</v>
      </c>
      <c r="AC19" s="36">
        <v>819</v>
      </c>
      <c r="AD19" s="37">
        <v>1162</v>
      </c>
      <c r="AE19" s="38">
        <v>0.70481927710843373</v>
      </c>
      <c r="AF19" s="36">
        <v>756</v>
      </c>
      <c r="AG19" s="37">
        <v>1067.26</v>
      </c>
      <c r="AH19" s="38">
        <v>0.70835597698780051</v>
      </c>
    </row>
    <row r="20" spans="1:34" ht="16.5" thickBot="1" x14ac:dyDescent="0.3">
      <c r="A20" s="32" t="s">
        <v>1776</v>
      </c>
      <c r="B20" s="36">
        <v>887</v>
      </c>
      <c r="C20" s="37">
        <v>745</v>
      </c>
      <c r="D20" s="38">
        <v>1.1906040268456375</v>
      </c>
      <c r="E20" s="36">
        <v>954</v>
      </c>
      <c r="F20" s="37">
        <v>717</v>
      </c>
      <c r="G20" s="38">
        <v>1.3305439330543933</v>
      </c>
      <c r="H20" s="36">
        <v>837</v>
      </c>
      <c r="I20" s="37">
        <v>1111</v>
      </c>
      <c r="J20" s="38">
        <v>0.75337533753375341</v>
      </c>
      <c r="K20" s="36">
        <v>835</v>
      </c>
      <c r="L20" s="37">
        <v>1556</v>
      </c>
      <c r="M20" s="38">
        <v>0.53663239074550129</v>
      </c>
      <c r="N20" s="36">
        <v>804.93</v>
      </c>
      <c r="O20" s="37">
        <v>1551.7</v>
      </c>
      <c r="P20" s="38">
        <v>0.51874073596700387</v>
      </c>
      <c r="Q20" s="36">
        <v>733</v>
      </c>
      <c r="R20" s="37">
        <v>1484</v>
      </c>
      <c r="S20" s="38">
        <v>0.4939353099730458</v>
      </c>
      <c r="T20" s="36">
        <v>738</v>
      </c>
      <c r="U20" s="37">
        <v>1398</v>
      </c>
      <c r="V20" s="38">
        <v>0.52789699570815452</v>
      </c>
      <c r="W20" s="36">
        <v>671</v>
      </c>
      <c r="X20" s="37">
        <v>1399</v>
      </c>
      <c r="Y20" s="38">
        <v>0.47962830593280914</v>
      </c>
      <c r="Z20" s="36">
        <v>619</v>
      </c>
      <c r="AA20" s="37">
        <v>1316</v>
      </c>
      <c r="AB20" s="38">
        <v>0.4703647416413374</v>
      </c>
      <c r="AC20" s="36">
        <v>662</v>
      </c>
      <c r="AD20" s="37">
        <v>1401</v>
      </c>
      <c r="AE20" s="38">
        <v>0.4725196288365453</v>
      </c>
      <c r="AF20" s="36">
        <v>664</v>
      </c>
      <c r="AG20" s="37">
        <v>1113.23</v>
      </c>
      <c r="AH20" s="38">
        <v>0.59646254592492121</v>
      </c>
    </row>
    <row r="21" spans="1:34" ht="16.5" thickBot="1" x14ac:dyDescent="0.3">
      <c r="A21" s="20" t="s">
        <v>1777</v>
      </c>
      <c r="B21" s="29">
        <v>5193</v>
      </c>
      <c r="C21" s="30">
        <v>4103</v>
      </c>
      <c r="D21" s="31">
        <v>1.2656592737021692</v>
      </c>
      <c r="E21" s="29">
        <v>4772</v>
      </c>
      <c r="F21" s="30">
        <v>3301</v>
      </c>
      <c r="G21" s="31">
        <v>1.4456225386246593</v>
      </c>
      <c r="H21" s="29">
        <v>4193</v>
      </c>
      <c r="I21" s="30">
        <v>3399</v>
      </c>
      <c r="J21" s="31">
        <v>1.2335981170932626</v>
      </c>
      <c r="K21" s="29">
        <v>3496</v>
      </c>
      <c r="L21" s="30">
        <v>3211</v>
      </c>
      <c r="M21" s="31">
        <v>1.0887573964497042</v>
      </c>
      <c r="N21" s="29">
        <v>3179</v>
      </c>
      <c r="O21" s="30">
        <v>2657</v>
      </c>
      <c r="P21" s="31">
        <v>1.1964621753857734</v>
      </c>
      <c r="Q21" s="29">
        <v>3007</v>
      </c>
      <c r="R21" s="30">
        <v>2794.68</v>
      </c>
      <c r="S21" s="31">
        <v>1.0759729199765269</v>
      </c>
      <c r="T21" s="29">
        <v>2735</v>
      </c>
      <c r="U21" s="30">
        <v>2618.4299999999998</v>
      </c>
      <c r="V21" s="31">
        <v>1.0445190438545235</v>
      </c>
      <c r="W21" s="29">
        <v>2559</v>
      </c>
      <c r="X21" s="30">
        <v>2463.7800000000002</v>
      </c>
      <c r="Y21" s="31">
        <v>1.0386479312276258</v>
      </c>
      <c r="Z21" s="29">
        <v>2309</v>
      </c>
      <c r="AA21" s="30">
        <v>2137.92</v>
      </c>
      <c r="AB21" s="31">
        <v>1.0800217033378237</v>
      </c>
      <c r="AC21" s="29">
        <v>2082</v>
      </c>
      <c r="AD21" s="30">
        <v>1923.43</v>
      </c>
      <c r="AE21" s="31">
        <v>1.0824412637839693</v>
      </c>
      <c r="AF21" s="29">
        <v>1850</v>
      </c>
      <c r="AG21" s="30">
        <v>1619</v>
      </c>
      <c r="AH21" s="31">
        <v>1.1424548575945459</v>
      </c>
    </row>
    <row r="22" spans="1:34" ht="16.5" thickBot="1" x14ac:dyDescent="0.3">
      <c r="A22" s="32" t="s">
        <v>1778</v>
      </c>
      <c r="B22" s="36">
        <v>3529</v>
      </c>
      <c r="C22" s="37">
        <v>2199</v>
      </c>
      <c r="D22" s="38">
        <v>1.6048203728967712</v>
      </c>
      <c r="E22" s="36">
        <v>3414</v>
      </c>
      <c r="F22" s="37">
        <v>1928</v>
      </c>
      <c r="G22" s="38">
        <v>1.7707468879668049</v>
      </c>
      <c r="H22" s="36">
        <v>2977</v>
      </c>
      <c r="I22" s="37">
        <v>1894</v>
      </c>
      <c r="J22" s="38">
        <v>1.5718057022175291</v>
      </c>
      <c r="K22" s="36">
        <v>2229</v>
      </c>
      <c r="L22" s="37">
        <v>1708</v>
      </c>
      <c r="M22" s="38">
        <v>1.3050351288056206</v>
      </c>
      <c r="N22" s="36">
        <v>1922.19</v>
      </c>
      <c r="O22" s="37">
        <v>1383</v>
      </c>
      <c r="P22" s="38">
        <v>1.3898698481561822</v>
      </c>
      <c r="Q22" s="36">
        <v>1785</v>
      </c>
      <c r="R22" s="37">
        <v>1453</v>
      </c>
      <c r="S22" s="38">
        <v>1.2284927735719202</v>
      </c>
      <c r="T22" s="36">
        <v>1545</v>
      </c>
      <c r="U22" s="37">
        <v>1374</v>
      </c>
      <c r="V22" s="38">
        <v>1.1244541484716157</v>
      </c>
      <c r="W22" s="36">
        <v>1361</v>
      </c>
      <c r="X22" s="37">
        <v>1261</v>
      </c>
      <c r="Y22" s="38">
        <v>1.0793021411578112</v>
      </c>
      <c r="Z22" s="36">
        <v>1252</v>
      </c>
      <c r="AA22" s="37">
        <v>1081</v>
      </c>
      <c r="AB22" s="38">
        <v>1.1581868640148012</v>
      </c>
      <c r="AC22" s="36">
        <v>1061</v>
      </c>
      <c r="AD22" s="37">
        <v>944</v>
      </c>
      <c r="AE22" s="38">
        <v>1.1239406779661016</v>
      </c>
      <c r="AF22" s="36">
        <v>923</v>
      </c>
      <c r="AG22" s="37">
        <v>799.79</v>
      </c>
      <c r="AH22" s="38">
        <v>1.1540529388964604</v>
      </c>
    </row>
    <row r="23" spans="1:34" ht="16.5" thickBot="1" x14ac:dyDescent="0.3">
      <c r="A23" s="32" t="s">
        <v>1779</v>
      </c>
      <c r="B23" s="36">
        <v>263</v>
      </c>
      <c r="C23" s="37">
        <v>438</v>
      </c>
      <c r="D23" s="38">
        <v>0.6004566210045662</v>
      </c>
      <c r="E23" s="36">
        <v>486</v>
      </c>
      <c r="F23" s="37">
        <v>577</v>
      </c>
      <c r="G23" s="38">
        <v>0.84228769497400346</v>
      </c>
      <c r="H23" s="36">
        <v>425</v>
      </c>
      <c r="I23" s="37">
        <v>600</v>
      </c>
      <c r="J23" s="38">
        <v>0.70833333333333337</v>
      </c>
      <c r="K23" s="36">
        <v>470</v>
      </c>
      <c r="L23" s="37">
        <v>585</v>
      </c>
      <c r="M23" s="38">
        <v>0.80341880341880345</v>
      </c>
      <c r="N23" s="36">
        <v>489.06</v>
      </c>
      <c r="O23" s="37">
        <v>373</v>
      </c>
      <c r="P23" s="38">
        <v>1.3111528150134049</v>
      </c>
      <c r="Q23" s="36">
        <v>486</v>
      </c>
      <c r="R23" s="37">
        <v>354</v>
      </c>
      <c r="S23" s="38">
        <v>1.3728813559322033</v>
      </c>
      <c r="T23" s="36">
        <v>481</v>
      </c>
      <c r="U23" s="37">
        <v>376</v>
      </c>
      <c r="V23" s="38">
        <v>1.2792553191489362</v>
      </c>
      <c r="W23" s="36">
        <v>521</v>
      </c>
      <c r="X23" s="37">
        <v>401</v>
      </c>
      <c r="Y23" s="38">
        <v>1.2992518703241895</v>
      </c>
      <c r="Z23" s="36">
        <v>467</v>
      </c>
      <c r="AA23" s="37">
        <v>339</v>
      </c>
      <c r="AB23" s="38">
        <v>1.3775811209439528</v>
      </c>
      <c r="AC23" s="36">
        <v>449</v>
      </c>
      <c r="AD23" s="37">
        <v>299</v>
      </c>
      <c r="AE23" s="38">
        <v>1.5016722408026757</v>
      </c>
      <c r="AF23" s="36">
        <v>370</v>
      </c>
      <c r="AG23" s="37">
        <v>223.67</v>
      </c>
      <c r="AH23" s="38">
        <v>1.6542227388563511</v>
      </c>
    </row>
    <row r="24" spans="1:34" ht="16.5" thickBot="1" x14ac:dyDescent="0.3">
      <c r="A24" s="32" t="s">
        <v>1780</v>
      </c>
      <c r="B24" s="36">
        <v>966</v>
      </c>
      <c r="C24" s="37">
        <v>1466</v>
      </c>
      <c r="D24" s="38">
        <v>0.65893587994542979</v>
      </c>
      <c r="E24" s="36">
        <v>838</v>
      </c>
      <c r="F24" s="37">
        <v>1019</v>
      </c>
      <c r="G24" s="38">
        <v>0.82237487733071635</v>
      </c>
      <c r="H24" s="36">
        <v>791</v>
      </c>
      <c r="I24" s="37">
        <v>1122</v>
      </c>
      <c r="J24" s="38">
        <v>0.70499108734402849</v>
      </c>
      <c r="K24" s="36">
        <v>790</v>
      </c>
      <c r="L24" s="37">
        <v>1096</v>
      </c>
      <c r="M24" s="38">
        <v>0.72080291970802923</v>
      </c>
      <c r="N24" s="36">
        <v>767.64</v>
      </c>
      <c r="O24" s="37">
        <v>893</v>
      </c>
      <c r="P24" s="38">
        <v>0.85961926091825303</v>
      </c>
      <c r="Q24" s="36">
        <v>736</v>
      </c>
      <c r="R24" s="37">
        <v>988</v>
      </c>
      <c r="S24" s="38">
        <v>0.74493927125506076</v>
      </c>
      <c r="T24" s="36">
        <v>709</v>
      </c>
      <c r="U24" s="37">
        <v>870</v>
      </c>
      <c r="V24" s="38">
        <v>0.81494252873563222</v>
      </c>
      <c r="W24" s="36">
        <v>677</v>
      </c>
      <c r="X24" s="37">
        <v>802</v>
      </c>
      <c r="Y24" s="38">
        <v>0.84413965087281795</v>
      </c>
      <c r="Z24" s="36">
        <v>591</v>
      </c>
      <c r="AA24" s="37">
        <v>718</v>
      </c>
      <c r="AB24" s="38">
        <v>0.82311977715877438</v>
      </c>
      <c r="AC24" s="36">
        <v>573</v>
      </c>
      <c r="AD24" s="37">
        <v>680</v>
      </c>
      <c r="AE24" s="38">
        <v>0.84264705882352942</v>
      </c>
      <c r="AF24" s="36">
        <v>558</v>
      </c>
      <c r="AG24" s="37">
        <v>595.86</v>
      </c>
      <c r="AH24" s="38">
        <v>0.9364615849360588</v>
      </c>
    </row>
    <row r="25" spans="1:34" ht="16.5" thickBot="1" x14ac:dyDescent="0.3">
      <c r="A25" s="20" t="s">
        <v>1781</v>
      </c>
      <c r="B25" s="29">
        <v>1882</v>
      </c>
      <c r="C25" s="30">
        <v>1239</v>
      </c>
      <c r="D25" s="31">
        <v>1.5189669087974174</v>
      </c>
      <c r="E25" s="29">
        <v>1833</v>
      </c>
      <c r="F25" s="30">
        <v>1282</v>
      </c>
      <c r="G25" s="31">
        <v>1.4297971918876755</v>
      </c>
      <c r="H25" s="29">
        <v>1846</v>
      </c>
      <c r="I25" s="30">
        <v>1348</v>
      </c>
      <c r="J25" s="31">
        <v>1.3694362017804154</v>
      </c>
      <c r="K25" s="29">
        <v>1604</v>
      </c>
      <c r="L25" s="30">
        <v>1382</v>
      </c>
      <c r="M25" s="31">
        <v>1.1606367583212736</v>
      </c>
      <c r="N25" s="29">
        <v>1739.79</v>
      </c>
      <c r="O25" s="30">
        <v>1379.76</v>
      </c>
      <c r="P25" s="31">
        <v>1.260936684640807</v>
      </c>
      <c r="Q25" s="29">
        <v>1725</v>
      </c>
      <c r="R25" s="30">
        <v>1498.33</v>
      </c>
      <c r="S25" s="31">
        <v>1.1512817603598673</v>
      </c>
      <c r="T25" s="29">
        <v>1881</v>
      </c>
      <c r="U25" s="30">
        <v>1660.54</v>
      </c>
      <c r="V25" s="31">
        <v>1.1327640406132944</v>
      </c>
      <c r="W25" s="29">
        <v>1886</v>
      </c>
      <c r="X25" s="30">
        <v>1645.9</v>
      </c>
      <c r="Y25" s="31">
        <v>1.1458776353362901</v>
      </c>
      <c r="Z25" s="29">
        <v>1640</v>
      </c>
      <c r="AA25" s="30" t="s">
        <v>1784</v>
      </c>
      <c r="AB25" s="31" t="s">
        <v>1784</v>
      </c>
      <c r="AC25" s="29">
        <v>1743</v>
      </c>
      <c r="AD25" s="30" t="s">
        <v>1784</v>
      </c>
      <c r="AE25" s="31" t="s">
        <v>1784</v>
      </c>
      <c r="AF25" s="29">
        <v>1743</v>
      </c>
      <c r="AG25" s="30" t="s">
        <v>1784</v>
      </c>
      <c r="AH25" s="31" t="s">
        <v>1784</v>
      </c>
    </row>
    <row r="26" spans="1:34" ht="16.5" thickBot="1" x14ac:dyDescent="0.3">
      <c r="A26" s="20" t="s">
        <v>1782</v>
      </c>
      <c r="B26" s="29">
        <v>1443</v>
      </c>
      <c r="C26" s="30">
        <v>1378</v>
      </c>
      <c r="D26" s="31">
        <v>1.0471698113207548</v>
      </c>
      <c r="E26" s="29">
        <v>1491</v>
      </c>
      <c r="F26" s="30">
        <v>1244</v>
      </c>
      <c r="G26" s="31">
        <v>1.1985530546623795</v>
      </c>
      <c r="H26" s="29">
        <v>1315</v>
      </c>
      <c r="I26" s="30">
        <v>1332</v>
      </c>
      <c r="J26" s="31">
        <v>0.98723723723723722</v>
      </c>
      <c r="K26" s="29">
        <v>1138</v>
      </c>
      <c r="L26" s="30">
        <v>1424</v>
      </c>
      <c r="M26" s="31">
        <v>0.7991573033707865</v>
      </c>
      <c r="N26" s="29">
        <v>1050.71</v>
      </c>
      <c r="O26" s="30">
        <v>1360.9</v>
      </c>
      <c r="P26" s="31">
        <v>0.77206995370710552</v>
      </c>
      <c r="Q26" s="29">
        <v>1068</v>
      </c>
      <c r="R26" s="30">
        <v>1298</v>
      </c>
      <c r="S26" s="31">
        <v>0.82280431432973811</v>
      </c>
      <c r="T26" s="29">
        <v>945</v>
      </c>
      <c r="U26" s="30">
        <v>1422</v>
      </c>
      <c r="V26" s="31">
        <v>0.66455696202531644</v>
      </c>
      <c r="W26" s="29">
        <v>940</v>
      </c>
      <c r="X26" s="30">
        <v>1268</v>
      </c>
      <c r="Y26" s="31">
        <v>0.74132492113564674</v>
      </c>
      <c r="Z26" s="29">
        <v>783</v>
      </c>
      <c r="AA26" s="30">
        <v>1126</v>
      </c>
      <c r="AB26" s="31">
        <v>0.69538188277087032</v>
      </c>
      <c r="AC26" s="29">
        <v>648</v>
      </c>
      <c r="AD26" s="30">
        <v>1140</v>
      </c>
      <c r="AE26" s="31">
        <v>0.56842105263157894</v>
      </c>
      <c r="AF26" s="29">
        <v>635</v>
      </c>
      <c r="AG26" s="30">
        <v>1029.67</v>
      </c>
      <c r="AH26" s="31">
        <v>0.6167024386453912</v>
      </c>
    </row>
    <row r="27" spans="1:34" ht="16.5" thickBot="1" x14ac:dyDescent="0.3">
      <c r="A27" s="20" t="s">
        <v>1783</v>
      </c>
      <c r="B27" s="29">
        <v>1522</v>
      </c>
      <c r="C27" s="30">
        <v>846</v>
      </c>
      <c r="D27" s="31">
        <v>1.7990543735224587</v>
      </c>
      <c r="E27" s="29">
        <v>1174</v>
      </c>
      <c r="F27" s="30">
        <v>780</v>
      </c>
      <c r="G27" s="31">
        <v>1.5051282051282051</v>
      </c>
      <c r="H27" s="29">
        <v>1046</v>
      </c>
      <c r="I27" s="30">
        <v>762</v>
      </c>
      <c r="J27" s="31">
        <v>1.3727034120734909</v>
      </c>
      <c r="K27" s="29">
        <v>903.39</v>
      </c>
      <c r="L27" s="30">
        <v>729</v>
      </c>
      <c r="M27" s="31">
        <v>1.2392181069958847</v>
      </c>
      <c r="N27" s="29">
        <v>955</v>
      </c>
      <c r="O27" s="30">
        <v>743</v>
      </c>
      <c r="P27" s="31">
        <v>1.2987886944818303</v>
      </c>
      <c r="Q27" s="29">
        <v>1022</v>
      </c>
      <c r="R27" s="30">
        <v>855</v>
      </c>
      <c r="S27" s="31">
        <v>1.1953216374269007</v>
      </c>
      <c r="T27" s="29">
        <v>1124</v>
      </c>
      <c r="U27" s="30">
        <v>889</v>
      </c>
      <c r="V27" s="31">
        <v>1.2643419572553432</v>
      </c>
      <c r="W27" s="29">
        <v>1065</v>
      </c>
      <c r="X27" s="30">
        <v>854</v>
      </c>
      <c r="Y27" s="31">
        <v>1.2470725995316159</v>
      </c>
      <c r="Z27" s="29">
        <v>949</v>
      </c>
      <c r="AA27" s="30" t="s">
        <v>1784</v>
      </c>
      <c r="AB27" s="31" t="s">
        <v>1784</v>
      </c>
      <c r="AC27" s="29">
        <v>956</v>
      </c>
      <c r="AD27" s="30" t="s">
        <v>1784</v>
      </c>
      <c r="AE27" s="31" t="s">
        <v>1784</v>
      </c>
      <c r="AF27" s="29">
        <v>962</v>
      </c>
      <c r="AG27" s="30" t="s">
        <v>1784</v>
      </c>
      <c r="AH27" s="31" t="s">
        <v>1784</v>
      </c>
    </row>
    <row r="28" spans="1:34" ht="16.5" thickBot="1" x14ac:dyDescent="0.3">
      <c r="A28" s="20" t="s">
        <v>1908</v>
      </c>
      <c r="B28" s="29">
        <v>2097</v>
      </c>
      <c r="C28" s="30">
        <v>1614</v>
      </c>
      <c r="D28" s="31">
        <v>1.2992565055762082</v>
      </c>
      <c r="E28" s="29">
        <v>1214</v>
      </c>
      <c r="F28" s="30">
        <v>1578</v>
      </c>
      <c r="G28" s="31">
        <v>0.76932826362484152</v>
      </c>
      <c r="H28" s="29">
        <v>1376</v>
      </c>
      <c r="I28" s="30">
        <v>1657</v>
      </c>
      <c r="J28" s="31">
        <v>0.83041641520820764</v>
      </c>
      <c r="K28" s="29">
        <v>983</v>
      </c>
      <c r="L28" s="30">
        <v>1450</v>
      </c>
      <c r="M28" s="31">
        <v>0.6779310344827586</v>
      </c>
      <c r="N28" s="29">
        <v>953</v>
      </c>
      <c r="O28" s="30">
        <v>1424</v>
      </c>
      <c r="P28" s="31">
        <v>0.6692415730337079</v>
      </c>
      <c r="Q28" s="29">
        <v>783</v>
      </c>
      <c r="R28" s="30">
        <v>1507</v>
      </c>
      <c r="S28" s="31">
        <v>0.51957531519575317</v>
      </c>
      <c r="T28" s="29">
        <v>922</v>
      </c>
      <c r="U28" s="30">
        <v>1520</v>
      </c>
      <c r="V28" s="31">
        <v>0.60657894736842111</v>
      </c>
      <c r="W28" s="29">
        <v>780</v>
      </c>
      <c r="X28" s="30">
        <v>1387</v>
      </c>
      <c r="Y28" s="31">
        <v>0.56236481614996392</v>
      </c>
      <c r="Z28" s="29">
        <v>665</v>
      </c>
      <c r="AA28" s="30" t="s">
        <v>1784</v>
      </c>
      <c r="AB28" s="31" t="s">
        <v>1784</v>
      </c>
      <c r="AC28" s="29">
        <v>700</v>
      </c>
      <c r="AD28" s="30" t="s">
        <v>1784</v>
      </c>
      <c r="AE28" s="31" t="s">
        <v>1784</v>
      </c>
      <c r="AF28" s="29">
        <v>683</v>
      </c>
      <c r="AG28" s="30" t="s">
        <v>1784</v>
      </c>
      <c r="AH28" s="31" t="s">
        <v>1784</v>
      </c>
    </row>
    <row r="30" spans="1:34" x14ac:dyDescent="0.2">
      <c r="A30" s="21" t="s">
        <v>1907</v>
      </c>
    </row>
    <row r="34" spans="4:4" x14ac:dyDescent="0.2">
      <c r="D34" s="21" t="s">
        <v>1785</v>
      </c>
    </row>
  </sheetData>
  <mergeCells count="11">
    <mergeCell ref="Q2:S2"/>
    <mergeCell ref="B2:D2"/>
    <mergeCell ref="E2:G2"/>
    <mergeCell ref="H2:J2"/>
    <mergeCell ref="K2:M2"/>
    <mergeCell ref="N2:P2"/>
    <mergeCell ref="T2:V2"/>
    <mergeCell ref="W2:Y2"/>
    <mergeCell ref="Z2:AB2"/>
    <mergeCell ref="AC2:AE2"/>
    <mergeCell ref="AF2:AH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workbookViewId="0">
      <selection activeCell="A20" sqref="A20"/>
    </sheetView>
  </sheetViews>
  <sheetFormatPr defaultRowHeight="12.75" x14ac:dyDescent="0.2"/>
  <cols>
    <col min="1" max="1" width="109.5703125" customWidth="1"/>
    <col min="2" max="3" width="7.85546875" bestFit="1" customWidth="1"/>
    <col min="4" max="4" width="14.42578125" bestFit="1" customWidth="1"/>
    <col min="10" max="10" width="8.7109375" customWidth="1"/>
  </cols>
  <sheetData>
    <row r="1" spans="1:16" ht="35.25" thickBot="1" x14ac:dyDescent="0.3">
      <c r="A1" s="240" t="s">
        <v>2088</v>
      </c>
      <c r="B1" s="245">
        <v>2020</v>
      </c>
      <c r="C1" s="245"/>
      <c r="D1" s="245"/>
      <c r="E1" s="245">
        <v>2015</v>
      </c>
      <c r="F1" s="245"/>
      <c r="G1" s="245"/>
      <c r="H1" s="245">
        <v>2009</v>
      </c>
      <c r="I1" s="245"/>
      <c r="J1" s="245"/>
      <c r="K1" s="245">
        <v>2005</v>
      </c>
      <c r="L1" s="245"/>
      <c r="M1" s="245"/>
      <c r="N1" s="245">
        <v>2001</v>
      </c>
      <c r="O1" s="245"/>
      <c r="P1" s="245"/>
    </row>
    <row r="2" spans="1:16" ht="39" customHeight="1" thickBot="1" x14ac:dyDescent="0.3">
      <c r="A2" s="154" t="s">
        <v>85</v>
      </c>
      <c r="B2" s="24" t="s">
        <v>60</v>
      </c>
      <c r="C2" s="24" t="s">
        <v>1892</v>
      </c>
      <c r="D2" s="25" t="s">
        <v>1893</v>
      </c>
      <c r="E2" s="24" t="s">
        <v>60</v>
      </c>
      <c r="F2" s="24" t="s">
        <v>1892</v>
      </c>
      <c r="G2" s="25" t="s">
        <v>1893</v>
      </c>
      <c r="H2" s="23" t="s">
        <v>60</v>
      </c>
      <c r="I2" s="24" t="s">
        <v>1892</v>
      </c>
      <c r="J2" s="25" t="s">
        <v>1893</v>
      </c>
      <c r="K2" s="23" t="s">
        <v>60</v>
      </c>
      <c r="L2" s="24" t="s">
        <v>1892</v>
      </c>
      <c r="M2" s="25" t="s">
        <v>1893</v>
      </c>
      <c r="N2" s="23" t="s">
        <v>60</v>
      </c>
      <c r="O2" s="24" t="s">
        <v>1892</v>
      </c>
      <c r="P2" s="153" t="s">
        <v>1893</v>
      </c>
    </row>
    <row r="3" spans="1:16" ht="16.5" thickBot="1" x14ac:dyDescent="0.3">
      <c r="A3" s="155" t="s">
        <v>1763</v>
      </c>
      <c r="B3" s="157">
        <v>239</v>
      </c>
      <c r="C3" s="156">
        <v>224.4</v>
      </c>
      <c r="D3" s="158">
        <v>1.0650623885918</v>
      </c>
      <c r="E3" s="157">
        <v>250.8</v>
      </c>
      <c r="F3" s="156">
        <v>209.1</v>
      </c>
      <c r="G3" s="158">
        <v>1.1994261119081779</v>
      </c>
      <c r="H3" s="156">
        <v>235.9</v>
      </c>
      <c r="I3" s="156">
        <v>213.5</v>
      </c>
      <c r="J3" s="158">
        <v>1.1049180327868853</v>
      </c>
      <c r="K3" s="156">
        <v>203.7</v>
      </c>
      <c r="L3" s="156">
        <v>191.7</v>
      </c>
      <c r="M3" s="158">
        <v>1.0625978090766823</v>
      </c>
      <c r="N3" s="156">
        <v>166.7</v>
      </c>
      <c r="O3" s="156">
        <v>153.4</v>
      </c>
      <c r="P3" s="158">
        <v>1.0867014341590611</v>
      </c>
    </row>
    <row r="4" spans="1:16" ht="13.5" thickBot="1" x14ac:dyDescent="0.25">
      <c r="A4" s="159" t="s">
        <v>1894</v>
      </c>
      <c r="B4" s="161">
        <v>180.5</v>
      </c>
      <c r="C4" s="162">
        <v>164.3</v>
      </c>
      <c r="D4" s="158">
        <v>1.0986001217285453</v>
      </c>
      <c r="E4" s="161">
        <v>184.6</v>
      </c>
      <c r="F4" s="162">
        <v>154.30000000000001</v>
      </c>
      <c r="G4" s="163">
        <v>1.1963707064160725</v>
      </c>
      <c r="H4" s="161">
        <v>163.5</v>
      </c>
      <c r="I4" s="162">
        <v>144</v>
      </c>
      <c r="J4" s="163">
        <v>1.1354166666666667</v>
      </c>
      <c r="K4" s="161">
        <v>133.9</v>
      </c>
      <c r="L4" s="162">
        <v>121.1</v>
      </c>
      <c r="M4" s="163">
        <v>1.1056977704376549</v>
      </c>
      <c r="N4" s="161">
        <v>110.5</v>
      </c>
      <c r="O4" s="162">
        <v>97.2</v>
      </c>
      <c r="P4" s="163">
        <v>1.1368312757201646</v>
      </c>
    </row>
    <row r="5" spans="1:16" ht="13.5" thickBot="1" x14ac:dyDescent="0.25">
      <c r="A5" s="159" t="s">
        <v>1895</v>
      </c>
      <c r="B5" s="164">
        <v>48</v>
      </c>
      <c r="C5" s="165">
        <v>45.4</v>
      </c>
      <c r="D5" s="158">
        <v>1.0572687224669604</v>
      </c>
      <c r="E5" s="164">
        <v>53.2</v>
      </c>
      <c r="F5" s="165">
        <v>39.4</v>
      </c>
      <c r="G5" s="166">
        <v>1.350253807106599</v>
      </c>
      <c r="H5" s="164">
        <v>57.6</v>
      </c>
      <c r="I5" s="165">
        <v>49.9</v>
      </c>
      <c r="J5" s="166">
        <v>1.154308617234469</v>
      </c>
      <c r="K5" s="164">
        <v>54.9</v>
      </c>
      <c r="L5" s="165">
        <v>49.2</v>
      </c>
      <c r="M5" s="166">
        <v>1.1158536585365852</v>
      </c>
      <c r="N5" s="164">
        <v>45.1</v>
      </c>
      <c r="O5" s="165">
        <v>44.7</v>
      </c>
      <c r="P5" s="166">
        <v>1.0089485458612975</v>
      </c>
    </row>
    <row r="6" spans="1:16" ht="13.5" thickBot="1" x14ac:dyDescent="0.25">
      <c r="A6" s="160" t="s">
        <v>1896</v>
      </c>
      <c r="B6" s="167">
        <v>10.5</v>
      </c>
      <c r="C6" s="168">
        <v>14.7</v>
      </c>
      <c r="D6" s="158">
        <v>0.7142857142857143</v>
      </c>
      <c r="E6" s="167">
        <v>13</v>
      </c>
      <c r="F6" s="168">
        <v>15.4</v>
      </c>
      <c r="G6" s="169">
        <v>0.8441558441558441</v>
      </c>
      <c r="H6" s="167">
        <v>14.9</v>
      </c>
      <c r="I6" s="168">
        <v>19.5</v>
      </c>
      <c r="J6" s="169">
        <v>0.76410256410256416</v>
      </c>
      <c r="K6" s="167">
        <v>15.1</v>
      </c>
      <c r="L6" s="168">
        <v>21.4</v>
      </c>
      <c r="M6" s="169">
        <v>0.70560747663551404</v>
      </c>
      <c r="N6" s="167">
        <v>11.1</v>
      </c>
      <c r="O6" s="168">
        <v>11.2</v>
      </c>
      <c r="P6" s="169">
        <v>0.9910714285714286</v>
      </c>
    </row>
    <row r="8" spans="1:16" ht="14.25" x14ac:dyDescent="0.2">
      <c r="A8" t="s">
        <v>1897</v>
      </c>
    </row>
    <row r="9" spans="1:16" ht="14.25" x14ac:dyDescent="0.2">
      <c r="A9" s="170" t="s">
        <v>1898</v>
      </c>
      <c r="B9" s="170"/>
      <c r="C9" s="170"/>
      <c r="D9" s="170"/>
    </row>
    <row r="10" spans="1:16" x14ac:dyDescent="0.2">
      <c r="A10" t="s">
        <v>1899</v>
      </c>
    </row>
  </sheetData>
  <mergeCells count="5">
    <mergeCell ref="E1:G1"/>
    <mergeCell ref="H1:J1"/>
    <mergeCell ref="K1:M1"/>
    <mergeCell ref="N1:P1"/>
    <mergeCell ref="B1:D1"/>
  </mergeCell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7DD85-48CC-460D-B632-8E3194C87FBB}">
  <dimension ref="A1:AE13"/>
  <sheetViews>
    <sheetView workbookViewId="0">
      <selection activeCell="A3" sqref="A3"/>
    </sheetView>
  </sheetViews>
  <sheetFormatPr defaultColWidth="13.5703125" defaultRowHeight="12.75" x14ac:dyDescent="0.2"/>
  <cols>
    <col min="1" max="1" width="31.28515625" customWidth="1"/>
  </cols>
  <sheetData>
    <row r="1" spans="1:31" s="20" customFormat="1" ht="15.75" x14ac:dyDescent="0.25">
      <c r="A1" s="20" t="s">
        <v>1905</v>
      </c>
    </row>
    <row r="2" spans="1:31" ht="15.75" x14ac:dyDescent="0.25">
      <c r="A2" s="172"/>
      <c r="B2" s="245">
        <v>2022</v>
      </c>
      <c r="C2" s="245"/>
      <c r="D2" s="245"/>
      <c r="E2" s="245">
        <v>2021</v>
      </c>
      <c r="F2" s="245"/>
      <c r="G2" s="245"/>
      <c r="H2" s="245">
        <v>2020</v>
      </c>
      <c r="I2" s="245"/>
      <c r="J2" s="245"/>
      <c r="K2" s="245">
        <v>2019</v>
      </c>
      <c r="L2" s="245"/>
      <c r="M2" s="245"/>
      <c r="N2" s="245">
        <v>2018</v>
      </c>
      <c r="O2" s="245"/>
      <c r="P2" s="245"/>
      <c r="Q2" s="245">
        <v>2017</v>
      </c>
      <c r="R2" s="245"/>
      <c r="S2" s="245"/>
      <c r="T2" s="245">
        <v>2016</v>
      </c>
      <c r="U2" s="245"/>
      <c r="V2" s="245"/>
      <c r="W2" s="245">
        <v>2015</v>
      </c>
      <c r="X2" s="245"/>
      <c r="Y2" s="245"/>
      <c r="Z2" s="245">
        <v>2014</v>
      </c>
      <c r="AA2" s="245"/>
      <c r="AB2" s="245"/>
      <c r="AC2" s="245">
        <v>2013</v>
      </c>
      <c r="AD2" s="245"/>
      <c r="AE2" s="245"/>
    </row>
    <row r="3" spans="1:31" ht="31.5" x14ac:dyDescent="0.25">
      <c r="A3" s="178" t="s">
        <v>1902</v>
      </c>
      <c r="B3" s="173" t="s">
        <v>60</v>
      </c>
      <c r="C3" s="173" t="s">
        <v>1900</v>
      </c>
      <c r="D3" s="174" t="s">
        <v>1901</v>
      </c>
      <c r="E3" s="173" t="s">
        <v>60</v>
      </c>
      <c r="F3" s="173" t="s">
        <v>1900</v>
      </c>
      <c r="G3" s="174" t="s">
        <v>1901</v>
      </c>
      <c r="H3" s="173" t="s">
        <v>60</v>
      </c>
      <c r="I3" s="173" t="s">
        <v>1900</v>
      </c>
      <c r="J3" s="174" t="s">
        <v>1901</v>
      </c>
      <c r="K3" s="173" t="s">
        <v>60</v>
      </c>
      <c r="L3" s="173" t="s">
        <v>1900</v>
      </c>
      <c r="M3" s="174" t="s">
        <v>1901</v>
      </c>
      <c r="N3" s="173" t="s">
        <v>60</v>
      </c>
      <c r="O3" s="173" t="s">
        <v>1900</v>
      </c>
      <c r="P3" s="174" t="s">
        <v>1901</v>
      </c>
      <c r="Q3" s="173" t="s">
        <v>60</v>
      </c>
      <c r="R3" s="173" t="s">
        <v>1900</v>
      </c>
      <c r="S3" s="174" t="s">
        <v>1901</v>
      </c>
      <c r="T3" s="173" t="s">
        <v>60</v>
      </c>
      <c r="U3" s="173" t="s">
        <v>1900</v>
      </c>
      <c r="V3" s="174" t="s">
        <v>1901</v>
      </c>
      <c r="W3" s="173" t="s">
        <v>60</v>
      </c>
      <c r="X3" s="173" t="s">
        <v>1900</v>
      </c>
      <c r="Y3" s="174" t="s">
        <v>1901</v>
      </c>
      <c r="Z3" s="173" t="s">
        <v>60</v>
      </c>
      <c r="AA3" s="173" t="s">
        <v>1900</v>
      </c>
      <c r="AB3" s="174" t="s">
        <v>1901</v>
      </c>
      <c r="AC3" s="173" t="s">
        <v>60</v>
      </c>
      <c r="AD3" s="173" t="s">
        <v>1900</v>
      </c>
      <c r="AE3" s="174" t="s">
        <v>1901</v>
      </c>
    </row>
    <row r="4" spans="1:31" x14ac:dyDescent="0.2">
      <c r="A4" s="172" t="s">
        <v>1903</v>
      </c>
      <c r="B4" s="176">
        <v>94003</v>
      </c>
      <c r="C4" s="176">
        <v>106400</v>
      </c>
      <c r="D4" s="177">
        <f>B4/C4</f>
        <v>0.88348684210526318</v>
      </c>
      <c r="E4" s="176">
        <v>87432</v>
      </c>
      <c r="F4" s="176">
        <v>96955</v>
      </c>
      <c r="G4" s="177">
        <f>E4/F4</f>
        <v>0.90177917590634826</v>
      </c>
      <c r="H4" s="176">
        <v>84352</v>
      </c>
      <c r="I4" s="176">
        <v>97026</v>
      </c>
      <c r="J4" s="177">
        <f>H4/I4</f>
        <v>0.86937521901346027</v>
      </c>
      <c r="K4" s="176">
        <v>82852</v>
      </c>
      <c r="L4" s="176">
        <v>98088</v>
      </c>
      <c r="M4" s="177">
        <f>K4/L4</f>
        <v>0.84467009216214017</v>
      </c>
      <c r="N4" s="176">
        <v>78635</v>
      </c>
      <c r="O4" s="176">
        <v>90021</v>
      </c>
      <c r="P4" s="177">
        <f>N4/O4</f>
        <v>0.87351840126192781</v>
      </c>
      <c r="Q4" s="176">
        <v>73573</v>
      </c>
      <c r="R4" s="176">
        <v>87643</v>
      </c>
      <c r="S4" s="177">
        <f>Q4/R4</f>
        <v>0.83946236436452426</v>
      </c>
      <c r="T4" s="176">
        <v>74664</v>
      </c>
      <c r="U4" s="176">
        <v>83143</v>
      </c>
      <c r="V4" s="177">
        <f>T4/U4</f>
        <v>0.89801907556859872</v>
      </c>
      <c r="W4" s="176">
        <v>69627</v>
      </c>
      <c r="X4" s="176">
        <v>79263</v>
      </c>
      <c r="Y4" s="177">
        <f>W4/X4</f>
        <v>0.87843003671322051</v>
      </c>
      <c r="Z4" s="176">
        <v>66877</v>
      </c>
      <c r="AA4" s="176">
        <v>75738</v>
      </c>
      <c r="AB4" s="177">
        <f>Z4/AA4</f>
        <v>0.88300456838046948</v>
      </c>
      <c r="AC4" s="176">
        <v>63784</v>
      </c>
      <c r="AD4" s="176">
        <v>75195</v>
      </c>
      <c r="AE4" s="177">
        <f>AC4/AD4</f>
        <v>0.8482478888223951</v>
      </c>
    </row>
    <row r="5" spans="1:31" x14ac:dyDescent="0.2">
      <c r="A5" s="172" t="s">
        <v>1906</v>
      </c>
      <c r="B5" s="175">
        <v>134090</v>
      </c>
      <c r="C5" s="175">
        <v>131400</v>
      </c>
      <c r="D5" s="177">
        <f>B5/C5</f>
        <v>1.0204718417047185</v>
      </c>
      <c r="E5" s="175">
        <v>133595</v>
      </c>
      <c r="F5" s="175">
        <v>131202</v>
      </c>
      <c r="G5" s="177">
        <f>E5/F5</f>
        <v>1.0182390512339752</v>
      </c>
      <c r="H5" s="175">
        <v>131234</v>
      </c>
      <c r="I5" s="175">
        <v>129931</v>
      </c>
      <c r="J5" s="177">
        <f>H5/I5</f>
        <v>1.0100283996890658</v>
      </c>
      <c r="K5" s="175">
        <v>132242</v>
      </c>
      <c r="L5" s="175">
        <v>128451</v>
      </c>
      <c r="M5" s="177">
        <f>K5/L5</f>
        <v>1.0295131995858342</v>
      </c>
      <c r="N5" s="175">
        <v>131439</v>
      </c>
      <c r="O5" s="175">
        <v>128579</v>
      </c>
      <c r="P5" s="177">
        <f>N5/O5</f>
        <v>1.0222431345709642</v>
      </c>
      <c r="Q5" s="175">
        <v>130001</v>
      </c>
      <c r="R5" s="175">
        <v>127669</v>
      </c>
      <c r="S5" s="177">
        <f>Q5/R5</f>
        <v>1.0182659846947968</v>
      </c>
      <c r="T5" s="175">
        <v>129549</v>
      </c>
      <c r="U5" s="175">
        <v>126224</v>
      </c>
      <c r="V5" s="177">
        <f>T5/U5</f>
        <v>1.0263420585625556</v>
      </c>
      <c r="W5" s="175">
        <v>128437</v>
      </c>
      <c r="X5" s="175">
        <v>125819</v>
      </c>
      <c r="Y5" s="177">
        <f>W5/X5</f>
        <v>1.0208076681582272</v>
      </c>
      <c r="Z5" s="175">
        <v>127006</v>
      </c>
      <c r="AA5" s="175">
        <v>124587</v>
      </c>
      <c r="AB5" s="177">
        <f>Z5/AA5</f>
        <v>1.019416150962781</v>
      </c>
      <c r="AC5" s="175">
        <v>125670</v>
      </c>
      <c r="AD5" s="175">
        <v>123931</v>
      </c>
      <c r="AE5" s="177">
        <f>AC5/AD5</f>
        <v>1.0140320016783533</v>
      </c>
    </row>
    <row r="9" spans="1:31" x14ac:dyDescent="0.2">
      <c r="B9" s="171"/>
      <c r="C9" s="171"/>
      <c r="D9" s="171"/>
      <c r="E9" s="171"/>
      <c r="F9" s="171"/>
      <c r="G9" s="171"/>
      <c r="H9" s="171"/>
      <c r="I9" s="171"/>
      <c r="J9" s="171"/>
      <c r="K9" s="171"/>
    </row>
    <row r="10" spans="1:31" x14ac:dyDescent="0.2">
      <c r="B10" s="171"/>
      <c r="C10" s="171"/>
      <c r="D10" s="171"/>
      <c r="E10" s="171"/>
      <c r="F10" s="171"/>
      <c r="G10" s="171"/>
      <c r="H10" s="171"/>
      <c r="I10" s="171"/>
      <c r="J10" s="171"/>
      <c r="K10" s="171"/>
    </row>
    <row r="11" spans="1:31" x14ac:dyDescent="0.2">
      <c r="B11" s="171"/>
      <c r="C11" s="171"/>
      <c r="D11" s="171"/>
      <c r="E11" s="171"/>
      <c r="F11" s="171"/>
      <c r="G11" s="171"/>
      <c r="H11" s="171"/>
      <c r="I11" s="171"/>
      <c r="J11" s="171"/>
      <c r="K11" s="171"/>
    </row>
    <row r="12" spans="1:31" x14ac:dyDescent="0.2">
      <c r="B12" s="171"/>
      <c r="C12" s="171"/>
      <c r="D12" s="171"/>
      <c r="E12" s="171"/>
      <c r="F12" s="171"/>
      <c r="G12" s="171"/>
      <c r="H12" s="171"/>
      <c r="I12" s="171"/>
      <c r="J12" s="171"/>
      <c r="K12" s="171"/>
    </row>
    <row r="13" spans="1:31" x14ac:dyDescent="0.2">
      <c r="B13" s="171"/>
      <c r="C13" s="171"/>
      <c r="D13" s="171"/>
      <c r="E13" s="171"/>
      <c r="F13" s="171"/>
      <c r="G13" s="171"/>
      <c r="H13" s="171"/>
      <c r="I13" s="171"/>
      <c r="J13" s="171"/>
      <c r="K13" s="171"/>
    </row>
  </sheetData>
  <mergeCells count="10">
    <mergeCell ref="B2:D2"/>
    <mergeCell ref="E2:G2"/>
    <mergeCell ref="W2:Y2"/>
    <mergeCell ref="Z2:AB2"/>
    <mergeCell ref="AC2:AE2"/>
    <mergeCell ref="H2:J2"/>
    <mergeCell ref="K2:M2"/>
    <mergeCell ref="N2:P2"/>
    <mergeCell ref="Q2:S2"/>
    <mergeCell ref="T2:V2"/>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Table of Contents</vt:lpstr>
      <vt:lpstr>CE</vt:lpstr>
      <vt:lpstr>PCE</vt:lpstr>
      <vt:lpstr>ACS</vt:lpstr>
      <vt:lpstr>MEPS</vt:lpstr>
      <vt:lpstr>NHEA</vt:lpstr>
      <vt:lpstr>PSID</vt:lpstr>
      <vt:lpstr>RECS</vt:lpstr>
      <vt:lpstr>CPS</vt:lpstr>
      <vt:lpstr>ACS!Print_Area</vt:lpstr>
      <vt:lpstr>ACS!Print_Titles</vt:lpstr>
    </vt:vector>
  </TitlesOfParts>
  <Company>Bureau of Labor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passero_b</dc:creator>
  <cp:lastModifiedBy>Rigg, Bryan - BLS</cp:lastModifiedBy>
  <cp:lastPrinted>2016-09-28T18:51:12Z</cp:lastPrinted>
  <dcterms:created xsi:type="dcterms:W3CDTF">2011-09-30T15:05:10Z</dcterms:created>
  <dcterms:modified xsi:type="dcterms:W3CDTF">2024-01-23T15:25:29Z</dcterms:modified>
</cp:coreProperties>
</file>